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L:\279000\279009\Internetredaktion\Förderprogramme\Anwendungsorientierte Exzellenzforschungsprojekte M-V\"/>
    </mc:Choice>
  </mc:AlternateContent>
  <xr:revisionPtr revIDLastSave="0" documentId="14_{36B5EB43-5D65-4351-ADA1-BA7F0D8F4368}" xr6:coauthVersionLast="47" xr6:coauthVersionMax="47" xr10:uidLastSave="{00000000-0000-0000-0000-000000000000}"/>
  <workbookProtection workbookAlgorithmName="SHA-512" workbookHashValue="yPy4k2BG5qHqar9EnFQ9PmQLdVIj79gNlFe1YdOC3yu3E9DfLUreFKC/oAqdWh3BevC3cZ1fn7J64DbEQ+HRUA==" workbookSaltValue="avnMHWJRxKLNaof4/Xa7vg==" workbookSpinCount="100000" lockStructure="1"/>
  <bookViews>
    <workbookView xWindow="-120" yWindow="-120" windowWidth="29040" windowHeight="15840" firstSheet="1" activeTab="1" xr2:uid="{00000000-000D-0000-FFFF-FFFF00000000}"/>
  </bookViews>
  <sheets>
    <sheet name="Mittelanforderung Jahr 2025" sheetId="8" state="veryHidden" r:id="rId1"/>
    <sheet name="Mittelanforderung Jahr 2026" sheetId="12" r:id="rId2"/>
    <sheet name="Personalmittelsätze" sheetId="6" state="veryHidden" r:id="rId3"/>
    <sheet name="Hinweise für den ZWE" sheetId="9" r:id="rId4"/>
    <sheet name="Abkürzungen" sheetId="11" r:id="rId5"/>
  </sheets>
  <definedNames>
    <definedName name="_IDVTrackerBlocked58_P" hidden="1">0</definedName>
    <definedName name="_IDVTrackerEx58_P" hidden="1">0</definedName>
    <definedName name="_IDVTrackerFreigabeDateiID58_P" hidden="1">-1</definedName>
    <definedName name="_IDVTrackerFreigabeStatus58_P" hidden="1">0</definedName>
    <definedName name="_IDVTrackerFreigabeVersion58_P" hidden="1">-1</definedName>
    <definedName name="_IDVTrackerID58_P" hidden="1">315779</definedName>
    <definedName name="_IDVTrackerMajorVersion58_P" hidden="1">1</definedName>
    <definedName name="_IDVTrackerMinorVersion58_P" hidden="1">0</definedName>
    <definedName name="_IDVTrackerVersion58_P" hidden="1">3</definedName>
    <definedName name="_xlnm.Print_Area" localSheetId="2">Personalmittelsätze!$A$1:$O$28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2" l="1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9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H32" i="12"/>
  <c r="D32" i="12"/>
  <c r="H31" i="12"/>
  <c r="D31" i="12"/>
  <c r="H30" i="12"/>
  <c r="D30" i="12"/>
  <c r="H29" i="12"/>
  <c r="D29" i="12"/>
  <c r="H28" i="12"/>
  <c r="D28" i="12"/>
  <c r="H27" i="12"/>
  <c r="D27" i="12"/>
  <c r="H26" i="12"/>
  <c r="D26" i="12"/>
  <c r="H25" i="12"/>
  <c r="D25" i="12"/>
  <c r="H24" i="12"/>
  <c r="D24" i="12"/>
  <c r="H23" i="12"/>
  <c r="D23" i="12"/>
  <c r="H22" i="12"/>
  <c r="D22" i="12"/>
  <c r="H21" i="12"/>
  <c r="D21" i="12"/>
  <c r="H20" i="12"/>
  <c r="D20" i="12"/>
  <c r="H19" i="12"/>
  <c r="D19" i="12"/>
  <c r="H18" i="12"/>
  <c r="D18" i="12"/>
  <c r="H17" i="12"/>
  <c r="I17" i="12" s="1"/>
  <c r="D17" i="12"/>
  <c r="I34" i="12" l="1"/>
  <c r="I56" i="12"/>
  <c r="I59" i="12"/>
  <c r="I60" i="12" s="1"/>
  <c r="I61" i="12" s="1"/>
  <c r="H18" i="8"/>
  <c r="I18" i="8" s="1"/>
  <c r="H19" i="8"/>
  <c r="I19" i="8" s="1"/>
  <c r="H20" i="8"/>
  <c r="I20" i="8" s="1"/>
  <c r="H21" i="8"/>
  <c r="I21" i="8" s="1"/>
  <c r="H22" i="8"/>
  <c r="I22" i="8" s="1"/>
  <c r="H23" i="8"/>
  <c r="H24" i="8"/>
  <c r="H25" i="8"/>
  <c r="H26" i="8"/>
  <c r="H27" i="8"/>
  <c r="H28" i="8"/>
  <c r="H29" i="8"/>
  <c r="H30" i="8"/>
  <c r="H31" i="8"/>
  <c r="H32" i="8"/>
  <c r="I32" i="8" s="1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39" i="8"/>
  <c r="I23" i="8"/>
  <c r="I24" i="8"/>
  <c r="I25" i="8"/>
  <c r="I26" i="8"/>
  <c r="I27" i="8"/>
  <c r="I28" i="8"/>
  <c r="I29" i="8"/>
  <c r="I30" i="8"/>
  <c r="I31" i="8"/>
  <c r="H17" i="8" l="1"/>
  <c r="I17" i="8" s="1"/>
  <c r="D18" i="8" l="1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17" i="8"/>
  <c r="D49" i="8" l="1"/>
  <c r="D50" i="8"/>
  <c r="D51" i="8"/>
  <c r="D52" i="8"/>
  <c r="D53" i="8"/>
  <c r="D54" i="8"/>
  <c r="D40" i="8"/>
  <c r="D41" i="8"/>
  <c r="D42" i="8"/>
  <c r="D43" i="8"/>
  <c r="D44" i="8"/>
  <c r="D45" i="8"/>
  <c r="D46" i="8"/>
  <c r="D47" i="8"/>
  <c r="D48" i="8"/>
  <c r="D39" i="8"/>
  <c r="I34" i="8" l="1"/>
  <c r="I56" i="8" l="1"/>
  <c r="I59" i="8" l="1"/>
  <c r="I60" i="8" s="1"/>
  <c r="I61" i="8" s="1"/>
  <c r="E25" i="6" l="1"/>
  <c r="D25" i="6" s="1"/>
  <c r="C25" i="6" s="1"/>
  <c r="E18" i="6"/>
  <c r="D18" i="6" s="1"/>
  <c r="C18" i="6" s="1"/>
  <c r="E17" i="6"/>
  <c r="D17" i="6" s="1"/>
  <c r="C17" i="6" s="1"/>
  <c r="E16" i="6"/>
  <c r="D16" i="6" s="1"/>
  <c r="C16" i="6" s="1"/>
  <c r="E15" i="6"/>
  <c r="D15" i="6" s="1"/>
  <c r="C15" i="6" s="1"/>
  <c r="E14" i="6"/>
  <c r="D14" i="6" s="1"/>
  <c r="C14" i="6" s="1"/>
  <c r="E13" i="6"/>
  <c r="D13" i="6" s="1"/>
  <c r="C1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Neudörfer, Frank</author>
  </authors>
  <commentList>
    <comment ref="B13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Neudörfer, Frank:</t>
        </r>
        <r>
          <rPr>
            <sz val="9"/>
            <color indexed="81"/>
            <rFont val="Segoe UI"/>
            <family val="2"/>
          </rPr>
          <t xml:space="preserve">
promoviertes Personal mit Leitungsfunktion</t>
        </r>
      </text>
    </comment>
    <comment ref="B14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Neudörfer, Frank:</t>
        </r>
        <r>
          <rPr>
            <sz val="9"/>
            <color indexed="81"/>
            <rFont val="Segoe UI"/>
            <family val="2"/>
          </rPr>
          <t xml:space="preserve">
Promoviertes Personal oder sonstige wissenschaftliche Beschäftigte ohne Promotionsabsicht mit mindestens 3-jähriger Berufserfahrung (universitäres Diplom oder Masterabschluss (Uni/FH)) </t>
        </r>
      </text>
    </comment>
    <comment ref="B15" authorId="0" shapeId="0" xr:uid="{00000000-0006-0000-0200-000003000000}">
      <text>
        <r>
          <rPr>
            <b/>
            <sz val="9"/>
            <color indexed="81"/>
            <rFont val="Segoe UI"/>
            <family val="2"/>
          </rPr>
          <t>Neudörfer, Frank:</t>
        </r>
        <r>
          <rPr>
            <sz val="9"/>
            <color indexed="81"/>
            <rFont val="Segoe UI"/>
            <family val="2"/>
          </rPr>
          <t xml:space="preserve">
Beschäftigte, die nach TV-Ä vergütet werden (inkl.) Rotationsstellen/Gerokstellen) </t>
        </r>
      </text>
    </comment>
    <comment ref="B16" authorId="0" shapeId="0" xr:uid="{00000000-0006-0000-0200-000004000000}">
      <text>
        <r>
          <rPr>
            <b/>
            <sz val="9"/>
            <color indexed="81"/>
            <rFont val="Segoe UI"/>
            <family val="2"/>
          </rPr>
          <t>Neudörfer, Frank:</t>
        </r>
        <r>
          <rPr>
            <sz val="9"/>
            <color indexed="81"/>
            <rFont val="Segoe UI"/>
            <family val="2"/>
          </rPr>
          <t xml:space="preserve">
Promovierende oder sonstige wissenschaftliche Beschäftigte ohne Promotionsabsicht mit weniger als 3 Jahren Berufserfahrung  (universitäres Diplom oder Masterabschluss (Uni/FH) </t>
        </r>
      </text>
    </comment>
    <comment ref="B17" authorId="0" shapeId="0" xr:uid="{00000000-0006-0000-0200-000005000000}">
      <text>
        <r>
          <rPr>
            <b/>
            <sz val="9"/>
            <color indexed="81"/>
            <rFont val="Segoe UI"/>
            <family val="2"/>
          </rPr>
          <t>Neudörfer, Frank:</t>
        </r>
        <r>
          <rPr>
            <sz val="9"/>
            <color indexed="81"/>
            <rFont val="Segoe UI"/>
            <family val="2"/>
          </rPr>
          <t xml:space="preserve">
Beschäftigte mit Bachelorabschluss (Uni/FH)  </t>
        </r>
      </text>
    </comment>
    <comment ref="B18" authorId="0" shapeId="0" xr:uid="{00000000-0006-0000-0200-000006000000}">
      <text>
        <r>
          <rPr>
            <b/>
            <sz val="9"/>
            <color indexed="81"/>
            <rFont val="Segoe UI"/>
            <family val="2"/>
          </rPr>
          <t>Neudörfer, Frank:</t>
        </r>
        <r>
          <rPr>
            <sz val="9"/>
            <color indexed="81"/>
            <rFont val="Segoe UI"/>
            <family val="2"/>
          </rPr>
          <t xml:space="preserve">
Sonstige technische oder administrative Beschäftigte mit tarifgebundenem Arbeitsvertrag wie z.B. Technische Assistenz, Labor- und Werkstattpersonal </t>
        </r>
      </text>
    </comment>
  </commentList>
</comments>
</file>

<file path=xl/sharedStrings.xml><?xml version="1.0" encoding="utf-8"?>
<sst xmlns="http://schemas.openxmlformats.org/spreadsheetml/2006/main" count="154" uniqueCount="87">
  <si>
    <t>Summe</t>
  </si>
  <si>
    <t>Restkostenpauschale (35%)</t>
  </si>
  <si>
    <t>Monatspauschale</t>
  </si>
  <si>
    <t>Stundenpauschale</t>
  </si>
  <si>
    <t>Name, Vorname</t>
  </si>
  <si>
    <t>VZÄ</t>
  </si>
  <si>
    <t>Personalkosten</t>
  </si>
  <si>
    <t>lfd. Nr.</t>
  </si>
  <si>
    <t xml:space="preserve">Aktenzeichen: </t>
  </si>
  <si>
    <t>EXF-</t>
  </si>
  <si>
    <t>Einsatz im Projekt von (Datum)</t>
  </si>
  <si>
    <t>Einsatz im Projekt bis (Datum)</t>
  </si>
  <si>
    <t>VI</t>
  </si>
  <si>
    <t>Zeitraum (Datum von - bis)</t>
  </si>
  <si>
    <t>Mittelanforderung für das Jahr*</t>
  </si>
  <si>
    <t>I</t>
  </si>
  <si>
    <t>Leitende von Nachwuchsgruppen</t>
  </si>
  <si>
    <t>II</t>
  </si>
  <si>
    <t>Postdoktorandinnen und Postdoktoranden</t>
  </si>
  <si>
    <t>III</t>
  </si>
  <si>
    <t>ärztl. wiss. MitarbeiterInnen u. Mitarbeiter</t>
  </si>
  <si>
    <t>IV</t>
  </si>
  <si>
    <t>Doktorandinnen und Doktoranden</t>
  </si>
  <si>
    <t>V</t>
  </si>
  <si>
    <t>sonst. wiss. Mitarbeiterinnen u. Mitarbeiter</t>
  </si>
  <si>
    <t>nichtwiss. Mitarbeiterinnen u. Mitarbeiter</t>
  </si>
  <si>
    <t>VII+VIII</t>
  </si>
  <si>
    <t>studentische Beschäftigte</t>
  </si>
  <si>
    <t>Personalkostenpauschalen</t>
  </si>
  <si>
    <t>Nachwuchsgruppenleiterin/  
Nachwuchsgruppenleiter</t>
  </si>
  <si>
    <t xml:space="preserve">Postdoktorandin/ 
Postdoktorand </t>
  </si>
  <si>
    <t>Ärztliche wissenschaftliche Mitarbeiterin/
Ärztlicher wissenschaftlicher Mitarbeiter</t>
  </si>
  <si>
    <t xml:space="preserve">Doktorandin/
Doktorand </t>
  </si>
  <si>
    <t xml:space="preserve">Sonstige(r) wissenschaftliche(r) 
Mitarbeiterin oder Mitarbeiter </t>
  </si>
  <si>
    <t xml:space="preserve">Nichtwissenschaftliche(r) 
Mitarbeiterin oder Mitarbeiter </t>
  </si>
  <si>
    <t>DFG-Sätze bekannt</t>
  </si>
  <si>
    <t>DFG-Sätze kalkuliert, jeweils 3 % jährlich</t>
  </si>
  <si>
    <t>Stundensätze für studentisch Beschäftigte (Mindestentgelt)</t>
  </si>
  <si>
    <t>Stundensätze bekannt</t>
  </si>
  <si>
    <t>Stundensätze kalkuliert, jeweils 3 % jährlich</t>
  </si>
  <si>
    <t>Bezeichnung</t>
  </si>
  <si>
    <t>Personalkostenpauschale gesamt</t>
  </si>
  <si>
    <t>Abkürzung</t>
  </si>
  <si>
    <t>NGL</t>
  </si>
  <si>
    <t>PD</t>
  </si>
  <si>
    <t>ÄWM</t>
  </si>
  <si>
    <t>D</t>
  </si>
  <si>
    <t>SWM</t>
  </si>
  <si>
    <t>NWM</t>
  </si>
  <si>
    <t>SB</t>
  </si>
  <si>
    <t>PKK</t>
  </si>
  <si>
    <t>Personalkostenkategorien (PKK):</t>
  </si>
  <si>
    <t>Personalkosten Monatspauschale (gesamt):</t>
  </si>
  <si>
    <t>Personalkosten Stundenpauschale (gesamt):</t>
  </si>
  <si>
    <t>Ort, Datum, rechtsverbindliche Unterschrift/en</t>
  </si>
  <si>
    <t xml:space="preserve">Übersicht Ermittlung der erklärten Ausgaben - Anlage zur Mittelanforderung Nr.: </t>
  </si>
  <si>
    <t>* Bitte für jedes Jahr getrennte Übersichten einreichen.</t>
  </si>
  <si>
    <r>
      <t>(</t>
    </r>
    <r>
      <rPr>
        <b/>
        <sz val="9"/>
        <color theme="1"/>
        <rFont val="Arial"/>
        <family val="2"/>
      </rPr>
      <t>Hinweis</t>
    </r>
    <r>
      <rPr>
        <sz val="9"/>
        <color theme="1"/>
        <rFont val="Arial"/>
        <family val="2"/>
      </rPr>
      <t>: Die grünen Felder sind auszufüllen.)</t>
    </r>
  </si>
  <si>
    <t>Personalkostenpauschale</t>
  </si>
  <si>
    <t xml:space="preserve">Die Pauschale wird auch für Tage des tatsächlich in Anspruch genommenen Urlaubs und für Krankheitstage in der Lohnfortzahlung gezahlt. </t>
  </si>
  <si>
    <t>Nicht gezahlt wird die Pauschale bei Vorliegen folgender Tatbestände: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</si>
  <si>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Zeiten der Krankheit außerhalb der Lohnfortzahlung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</si>
  <si>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Elternzeit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</si>
  <si>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Entgeltfortzahlung bei Mutterschutz/Beschäftigungsverbot</t>
    </r>
  </si>
  <si>
    <r>
      <t>Jeder</t>
    </r>
    <r>
      <rPr>
        <sz val="11"/>
        <color theme="1"/>
        <rFont val="Arial"/>
        <family val="2"/>
      </rPr>
      <t xml:space="preserve"> Monat wird mit 30 Tagen berechnet.</t>
    </r>
  </si>
  <si>
    <t>Jede(r) Beschäftigte ist einzeln abzurechnen. Die VZÄ beträgt somit max. 1,0.</t>
  </si>
  <si>
    <t>Stundensätze nach TdL</t>
  </si>
  <si>
    <t>Die Stundenpauschale wird ausschließlich für die tatsächlich geleistete und vom Zuwendungsempfänger vergütete Arbeitsstunde gezahlt.</t>
  </si>
  <si>
    <t xml:space="preserve">Jede(r) Beschäftigte ist einzeln abzurechnen. 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</si>
  <si>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Sonderurlaub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</si>
  <si>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Zeiten der Freistellung von der Tätigkeit im Projekt (z. B. für Maßnahmen der Gesundheitsvorsorge)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</si>
  <si>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Umfasst die Tätigkeit im Vorhaben keinen vollen Kalendermonat (Beginn nicht zum Monatsersten / Ende nicht zum Monatsletzten), so reduziert sich die Pauschale</t>
    </r>
  </si>
  <si>
    <t xml:space="preserve">     für jeden Kalendertag im Monat, für den kein Gehalt gezahlt wurde, um 1/30 der Monatspauschale. </t>
  </si>
  <si>
    <t>Bei einer Teilzeittätigkeit (Vollzeitäquivalent (VZÄ) &lt; 1) verringern sich die Pauschalen anteilig.</t>
  </si>
  <si>
    <t>Abkürzungsverzeichnis</t>
  </si>
  <si>
    <t>Personalkostenkategorie</t>
  </si>
  <si>
    <t>VII + VIII</t>
  </si>
  <si>
    <t>Zur besseren Dokumentation von Ausfallzeiten sind Abrechnungszeiträume ggf. getrennt zu erfassen.</t>
  </si>
  <si>
    <t>z. B. Sonderurlaub am 08.07.2025
-&gt; Erfassung der Zeiten:
Einsatz im Projekt vom (Datum): 01.07.2025 - Einsatz im Projekt bis (Datum): 07.07.2025 und 
Einsatz im Projekt vom (Datum): 09.07.2025 - Einsatz im Projekt bis (Datum): 31.07.2025</t>
  </si>
  <si>
    <t>VZÄ * abgerechnete Monate (Menge)</t>
  </si>
  <si>
    <t>abgerechnete Stunden (Menge)</t>
  </si>
  <si>
    <t>Die Eingabe der VZÄ sowie Summe der abgerechneten Stunden ist auf 2 Nachkommastellen begrenzt.</t>
  </si>
  <si>
    <t>Hinweise für den Zuwendungsempfänger im Rahmen der Mittelanforderung (Förderpraxis Stand: 23.06.2025)</t>
  </si>
  <si>
    <t>wissenschaftliche/studentische Beschäftigte</t>
  </si>
  <si>
    <t>Stand DFG-Sätze für 2026 vom 12.12.2025</t>
  </si>
  <si>
    <t>(keine Änderung gegenüber DFG-Sätze von 2025)</t>
  </si>
  <si>
    <t>keine Änderung Stundensatz für 2026 per Stand vom 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</si>
</sst>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u/>
      <sz val="12"/>
      <color theme="1"/>
      <name val="Arial"/>
      <family val="2"/>
    </font>
    <font>
      <sz val="11"/>
      <name val="Arial"/>
      <family val="2"/>
    </font>
    <font>
      <sz val="11"/>
      <name val="Symbol"/>
      <family val="1"/>
      <charset val="2"/>
    </font>
    <font>
      <b/>
      <sz val="14"/>
      <color theme="1"/>
      <name val="Arial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/>
    <xf numFmtId="0" fontId="5" fillId="0" borderId="0" xfId="0" applyFont="1"/>
    <xf numFmtId="0" fontId="7" fillId="0" borderId="1" xfId="0" applyFont="1" applyBorder="1"/>
    <xf numFmtId="0" fontId="7" fillId="0" borderId="1" xfId="0" applyFont="1" applyFill="1" applyBorder="1"/>
    <xf numFmtId="0" fontId="7" fillId="0" borderId="0" xfId="0" applyFont="1"/>
    <xf numFmtId="0" fontId="7" fillId="0" borderId="0" xfId="0" applyNumberFormat="1" applyFont="1"/>
    <xf numFmtId="0" fontId="3" fillId="0" borderId="0" xfId="0" applyFont="1" applyFill="1" applyAlignment="1"/>
    <xf numFmtId="0" fontId="3" fillId="0" borderId="0" xfId="0" applyFont="1" applyFill="1"/>
    <xf numFmtId="0" fontId="1" fillId="3" borderId="2" xfId="0" applyFont="1" applyFill="1" applyBorder="1"/>
    <xf numFmtId="0" fontId="1" fillId="4" borderId="5" xfId="0" applyFont="1" applyFill="1" applyBorder="1"/>
    <xf numFmtId="0" fontId="1" fillId="0" borderId="0" xfId="0" applyFont="1" applyFill="1" applyBorder="1"/>
    <xf numFmtId="0" fontId="0" fillId="0" borderId="0" xfId="0" applyFill="1" applyBorder="1" applyAlignment="1">
      <alignment wrapText="1"/>
    </xf>
    <xf numFmtId="0" fontId="1" fillId="0" borderId="0" xfId="0" applyFont="1" applyAlignment="1">
      <alignment wrapText="1"/>
    </xf>
    <xf numFmtId="42" fontId="0" fillId="5" borderId="0" xfId="0" applyNumberFormat="1" applyFill="1"/>
    <xf numFmtId="42" fontId="0" fillId="6" borderId="6" xfId="0" applyNumberFormat="1" applyFill="1" applyBorder="1"/>
    <xf numFmtId="42" fontId="0" fillId="0" borderId="0" xfId="0" applyNumberFormat="1"/>
    <xf numFmtId="44" fontId="0" fillId="0" borderId="0" xfId="0" applyNumberFormat="1" applyFill="1" applyBorder="1"/>
    <xf numFmtId="44" fontId="0" fillId="0" borderId="0" xfId="0" applyNumberFormat="1" applyFill="1"/>
    <xf numFmtId="44" fontId="0" fillId="0" borderId="6" xfId="0" applyNumberFormat="1" applyFill="1" applyBorder="1"/>
    <xf numFmtId="42" fontId="0" fillId="0" borderId="0" xfId="0" applyNumberFormat="1" applyFill="1"/>
    <xf numFmtId="42" fontId="0" fillId="0" borderId="0" xfId="0" applyNumberFormat="1" applyFill="1" applyBorder="1"/>
    <xf numFmtId="0" fontId="0" fillId="6" borderId="0" xfId="0" applyFill="1"/>
    <xf numFmtId="0" fontId="0" fillId="5" borderId="0" xfId="0" applyFill="1"/>
    <xf numFmtId="0" fontId="1" fillId="4" borderId="2" xfId="0" applyFont="1" applyFill="1" applyBorder="1"/>
    <xf numFmtId="44" fontId="0" fillId="5" borderId="0" xfId="0" applyNumberFormat="1" applyFill="1"/>
    <xf numFmtId="44" fontId="0" fillId="6" borderId="0" xfId="0" applyNumberFormat="1" applyFill="1"/>
    <xf numFmtId="44" fontId="0" fillId="6" borderId="7" xfId="0" applyNumberFormat="1" applyFill="1" applyBorder="1"/>
    <xf numFmtId="44" fontId="0" fillId="0" borderId="0" xfId="0" applyNumberFormat="1"/>
    <xf numFmtId="0" fontId="0" fillId="0" borderId="8" xfId="0" applyBorder="1" applyAlignment="1">
      <alignment wrapText="1"/>
    </xf>
    <xf numFmtId="0" fontId="3" fillId="0" borderId="0" xfId="0" applyFont="1"/>
    <xf numFmtId="0" fontId="0" fillId="0" borderId="0" xfId="0" applyAlignment="1"/>
    <xf numFmtId="0" fontId="0" fillId="2" borderId="0" xfId="0" applyFill="1"/>
    <xf numFmtId="0" fontId="8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NumberFormat="1" applyFont="1" applyFill="1" applyBorder="1" applyAlignment="1">
      <alignment horizontal="center" vertical="top"/>
    </xf>
    <xf numFmtId="0" fontId="7" fillId="7" borderId="1" xfId="0" applyNumberFormat="1" applyFont="1" applyFill="1" applyBorder="1" applyProtection="1">
      <protection locked="0"/>
    </xf>
    <xf numFmtId="14" fontId="7" fillId="7" borderId="1" xfId="0" applyNumberFormat="1" applyFont="1" applyFill="1" applyBorder="1" applyProtection="1">
      <protection locked="0"/>
    </xf>
    <xf numFmtId="4" fontId="7" fillId="7" borderId="1" xfId="0" applyNumberFormat="1" applyFont="1" applyFill="1" applyBorder="1" applyProtection="1">
      <protection locked="0"/>
    </xf>
    <xf numFmtId="0" fontId="4" fillId="0" borderId="0" xfId="0" applyFont="1" applyAlignment="1">
      <alignment horizontal="left"/>
    </xf>
    <xf numFmtId="0" fontId="13" fillId="7" borderId="0" xfId="0" applyFont="1" applyFill="1" applyAlignment="1" applyProtection="1">
      <protection locked="0"/>
    </xf>
    <xf numFmtId="0" fontId="5" fillId="7" borderId="0" xfId="0" applyFont="1" applyFill="1" applyProtection="1">
      <protection locked="0"/>
    </xf>
    <xf numFmtId="14" fontId="5" fillId="7" borderId="1" xfId="0" applyNumberFormat="1" applyFont="1" applyFill="1" applyBorder="1" applyProtection="1">
      <protection locked="0"/>
    </xf>
    <xf numFmtId="14" fontId="5" fillId="7" borderId="4" xfId="0" applyNumberFormat="1" applyFont="1" applyFill="1" applyBorder="1" applyProtection="1">
      <protection locked="0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5" fillId="7" borderId="0" xfId="0" applyFont="1" applyFill="1" applyAlignment="1" applyProtection="1">
      <alignment horizontal="right"/>
    </xf>
    <xf numFmtId="0" fontId="11" fillId="2" borderId="1" xfId="0" applyNumberFormat="1" applyFont="1" applyFill="1" applyBorder="1" applyProtection="1">
      <protection hidden="1"/>
    </xf>
    <xf numFmtId="164" fontId="7" fillId="6" borderId="1" xfId="0" applyNumberFormat="1" applyFont="1" applyFill="1" applyBorder="1" applyProtection="1">
      <protection hidden="1"/>
    </xf>
    <xf numFmtId="164" fontId="8" fillId="6" borderId="1" xfId="1" applyNumberFormat="1" applyFont="1" applyFill="1" applyBorder="1" applyAlignment="1" applyProtection="1">
      <alignment horizontal="right" vertical="center"/>
      <protection hidden="1"/>
    </xf>
    <xf numFmtId="0" fontId="7" fillId="2" borderId="1" xfId="0" applyNumberFormat="1" applyFont="1" applyFill="1" applyBorder="1" applyProtection="1">
      <protection hidden="1"/>
    </xf>
    <xf numFmtId="164" fontId="0" fillId="6" borderId="1" xfId="0" applyNumberFormat="1" applyFill="1" applyBorder="1" applyAlignment="1" applyProtection="1">
      <alignment vertical="center"/>
      <protection hidden="1"/>
    </xf>
    <xf numFmtId="164" fontId="8" fillId="6" borderId="1" xfId="0" applyNumberFormat="1" applyFont="1" applyFill="1" applyBorder="1" applyAlignment="1" applyProtection="1">
      <alignment vertical="center"/>
      <protection hidden="1"/>
    </xf>
    <xf numFmtId="164" fontId="8" fillId="6" borderId="1" xfId="0" applyNumberFormat="1" applyFont="1" applyFill="1" applyBorder="1" applyProtection="1">
      <protection hidden="1"/>
    </xf>
    <xf numFmtId="7" fontId="8" fillId="6" borderId="1" xfId="1" applyNumberFormat="1" applyFont="1" applyFill="1" applyBorder="1" applyProtection="1">
      <protection hidden="1"/>
    </xf>
    <xf numFmtId="0" fontId="14" fillId="0" borderId="0" xfId="0" applyFont="1"/>
    <xf numFmtId="0" fontId="18" fillId="0" borderId="0" xfId="0" applyFont="1"/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42" fontId="0" fillId="6" borderId="0" xfId="0" applyNumberFormat="1" applyFill="1"/>
    <xf numFmtId="0" fontId="4" fillId="0" borderId="0" xfId="0" applyFont="1"/>
    <xf numFmtId="0" fontId="14" fillId="0" borderId="0" xfId="0" applyFont="1" applyAlignment="1"/>
    <xf numFmtId="0" fontId="11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/>
    </xf>
    <xf numFmtId="4" fontId="7" fillId="6" borderId="1" xfId="0" applyNumberFormat="1" applyFont="1" applyFill="1" applyBorder="1" applyProtection="1">
      <protection hidden="1"/>
    </xf>
    <xf numFmtId="0" fontId="21" fillId="0" borderId="0" xfId="0" applyFont="1"/>
    <xf numFmtId="4" fontId="7" fillId="7" borderId="3" xfId="0" applyNumberFormat="1" applyFont="1" applyFill="1" applyBorder="1" applyAlignment="1" applyProtection="1">
      <alignment horizontal="right"/>
      <protection locked="0"/>
    </xf>
    <xf numFmtId="4" fontId="7" fillId="7" borderId="4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2" borderId="3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0" fontId="6" fillId="0" borderId="9" xfId="0" applyFont="1" applyBorder="1" applyAlignment="1">
      <alignment horizontal="left"/>
    </xf>
    <xf numFmtId="0" fontId="6" fillId="7" borderId="0" xfId="0" applyFont="1" applyFill="1" applyAlignment="1">
      <alignment horizontal="left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4" fontId="8" fillId="2" borderId="1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1958340</xdr:colOff>
      <xdr:row>2</xdr:row>
      <xdr:rowOff>104140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8" t="5177" b="6355"/>
        <a:stretch/>
      </xdr:blipFill>
      <xdr:spPr bwMode="auto">
        <a:xfrm>
          <a:off x="57150" y="57150"/>
          <a:ext cx="2282190" cy="4279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114300</xdr:colOff>
      <xdr:row>0</xdr:row>
      <xdr:rowOff>104775</xdr:rowOff>
    </xdr:from>
    <xdr:to>
      <xdr:col>8</xdr:col>
      <xdr:colOff>1047750</xdr:colOff>
      <xdr:row>2</xdr:row>
      <xdr:rowOff>150495</xdr:rowOff>
    </xdr:to>
    <xdr:pic>
      <xdr:nvPicPr>
        <xdr:cNvPr id="3" name="Bild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162925" y="104775"/>
          <a:ext cx="933450" cy="426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1958340</xdr:colOff>
      <xdr:row>2</xdr:row>
      <xdr:rowOff>104140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8" t="5177" b="6355"/>
        <a:stretch/>
      </xdr:blipFill>
      <xdr:spPr bwMode="auto">
        <a:xfrm>
          <a:off x="57150" y="57150"/>
          <a:ext cx="2282190" cy="4279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114300</xdr:colOff>
      <xdr:row>0</xdr:row>
      <xdr:rowOff>104775</xdr:rowOff>
    </xdr:from>
    <xdr:to>
      <xdr:col>8</xdr:col>
      <xdr:colOff>1047750</xdr:colOff>
      <xdr:row>2</xdr:row>
      <xdr:rowOff>150495</xdr:rowOff>
    </xdr:to>
    <xdr:pic>
      <xdr:nvPicPr>
        <xdr:cNvPr id="3" name="Bild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639175" y="104775"/>
          <a:ext cx="933450" cy="426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I68"/>
  <sheetViews>
    <sheetView showGridLines="0" zoomScaleNormal="100" workbookViewId="0">
      <selection activeCell="I17" sqref="I17"/>
    </sheetView>
  </sheetViews>
  <sheetFormatPr baseColWidth="10" defaultColWidth="0" defaultRowHeight="15" zeroHeight="1" x14ac:dyDescent="0.25"/>
  <cols>
    <col min="1" max="1" width="5.7109375" customWidth="1"/>
    <col min="2" max="2" width="45.7109375" customWidth="1"/>
    <col min="3" max="6" width="12.7109375" customWidth="1"/>
    <col min="7" max="7" width="9.7109375" customWidth="1"/>
    <col min="8" max="8" width="15.85546875" customWidth="1"/>
    <col min="9" max="9" width="19.7109375" customWidth="1"/>
    <col min="10" max="16384" width="11.42578125" hidden="1"/>
  </cols>
  <sheetData>
    <row r="1" spans="1:9" x14ac:dyDescent="0.25"/>
    <row r="2" spans="1:9" x14ac:dyDescent="0.25"/>
    <row r="3" spans="1:9" x14ac:dyDescent="0.25"/>
    <row r="4" spans="1:9" x14ac:dyDescent="0.25"/>
    <row r="5" spans="1:9" ht="16.5" x14ac:dyDescent="0.25">
      <c r="A5" s="77" t="s">
        <v>55</v>
      </c>
      <c r="B5" s="77"/>
      <c r="C5" s="77"/>
      <c r="D5" s="77"/>
      <c r="E5" s="77"/>
      <c r="F5" s="44"/>
      <c r="G5" s="35"/>
      <c r="H5" s="2"/>
      <c r="I5" s="2"/>
    </row>
    <row r="6" spans="1:9" ht="15.75" x14ac:dyDescent="0.25">
      <c r="A6" s="83" t="s">
        <v>57</v>
      </c>
      <c r="B6" s="83"/>
      <c r="C6" s="43"/>
      <c r="D6" s="43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4" t="s">
        <v>8</v>
      </c>
      <c r="B8" s="4"/>
      <c r="C8" s="52" t="s">
        <v>9</v>
      </c>
      <c r="D8" s="45"/>
      <c r="E8" s="2"/>
      <c r="F8" s="2"/>
      <c r="G8" s="2"/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78" t="s">
        <v>14</v>
      </c>
      <c r="B10" s="79"/>
      <c r="C10" s="80">
        <v>2025</v>
      </c>
      <c r="D10" s="81"/>
      <c r="E10" s="2"/>
      <c r="F10" s="2"/>
      <c r="G10" s="2"/>
      <c r="H10" s="2"/>
      <c r="I10" s="2"/>
    </row>
    <row r="11" spans="1:9" x14ac:dyDescent="0.25">
      <c r="A11" s="78" t="s">
        <v>13</v>
      </c>
      <c r="B11" s="79"/>
      <c r="C11" s="46"/>
      <c r="D11" s="47"/>
      <c r="E11" s="2"/>
      <c r="F11" s="2"/>
      <c r="G11" s="2"/>
      <c r="H11" s="2"/>
      <c r="I11" s="2"/>
    </row>
    <row r="12" spans="1:9" x14ac:dyDescent="0.25">
      <c r="A12" s="82" t="s">
        <v>56</v>
      </c>
      <c r="B12" s="8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s="2" customFormat="1" x14ac:dyDescent="0.25">
      <c r="B14" s="5" t="s">
        <v>2</v>
      </c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38.25" x14ac:dyDescent="0.25">
      <c r="A16" s="36" t="s">
        <v>7</v>
      </c>
      <c r="B16" s="37" t="s">
        <v>4</v>
      </c>
      <c r="C16" s="38" t="s">
        <v>50</v>
      </c>
      <c r="D16" s="38" t="s">
        <v>40</v>
      </c>
      <c r="E16" s="38" t="s">
        <v>10</v>
      </c>
      <c r="F16" s="38" t="s">
        <v>11</v>
      </c>
      <c r="G16" s="37" t="s">
        <v>5</v>
      </c>
      <c r="H16" s="38" t="s">
        <v>79</v>
      </c>
      <c r="I16" s="38" t="s">
        <v>6</v>
      </c>
    </row>
    <row r="17" spans="1:9" x14ac:dyDescent="0.25">
      <c r="A17" s="7">
        <v>1</v>
      </c>
      <c r="B17" s="40"/>
      <c r="C17" s="40"/>
      <c r="D17" s="53" t="str">
        <f>IF(C17="","",VLOOKUP(C17,Personalmittelsätze!$K$2:$M$8,3,FALSE))</f>
        <v/>
      </c>
      <c r="E17" s="41"/>
      <c r="F17" s="41"/>
      <c r="G17" s="42"/>
      <c r="H17" s="71">
        <f>ROUNDDOWN(IF(IF(YEAR(F17)-YEAR(E17)=0,MONTH(F17)-MONTH(E17),12-MONTH(E17)+MONTH(F17))=0,(IF(DAY(F17)=31,30,IF(F17=DATE(2028,2,29),30,IF(OR(F17=DATE(2025,2,28),F17=DATE(2026,2,28),F17=DATE(2027,2,28),F17=DATE(2029,2,28),F17=DATE(2030,2,28)),30,DAY(F17))))-DAY(E17)+1)/30,IF(IF(YEAR(F17)-YEAR(E17)=0,MONTH(F17)-MONTH(E17),12-MONTH(E17)+MONTH(F17))=1,(31+IF(DAY(F17)=31,30,IF(F17=DATE(2028,2,29),30,IF(OR(F17=DATE(2025,2,28),F17=DATE(2026,2,28),F17=DATE(2027,2,28),F17=DATE(2029,2,28),F17=DATE(2030,2,28)),30,DAY(F17))))-DAY(E17))/30,IF(YEAR(F17)-YEAR(E17)=0,MONTH(F17)-MONTH(E17)-1+(31+IF(DAY(F17)=31,30,IF(F17=DATE(2028,2,29),30,IF(OR(F17=DATE(2025,2,28),F17=DATE(2026,2,28),F17=DATE(2027,2,28),F17=DATE(2029,2,28),F17=DATE(2030,2,28)),30,DAY(F17))))-DAY(E17))/30,12-MONTH(E17)+MONTH(F17)-1+(31+IF(DAY(F17)=31,30,IF(F17=DATE(2028,2,29),30,IF(OR(F17=DATE(2025,2,28),F17=DATE(2026,2,28),F17=DATE(2027,2,28),F17=DATE(2029,2,28),F17=DATE(2030,2,28)),30,DAY(F17))))-DAY(E17))/30)))*G17,2)</f>
        <v>0</v>
      </c>
      <c r="I17" s="54" t="str">
        <f>IF(C17="","",ROUNDDOWN(H17*VLOOKUP(C17,Personalmittelsätze!$A$13:$H$25,7,FALSE),2))</f>
        <v/>
      </c>
    </row>
    <row r="18" spans="1:9" x14ac:dyDescent="0.25">
      <c r="A18" s="7">
        <v>2</v>
      </c>
      <c r="B18" s="40"/>
      <c r="C18" s="40"/>
      <c r="D18" s="53" t="str">
        <f>IF(C18="","",VLOOKUP(C18,Personalmittelsätze!$K$2:$M$8,3,FALSE))</f>
        <v/>
      </c>
      <c r="E18" s="41"/>
      <c r="F18" s="41"/>
      <c r="G18" s="42"/>
      <c r="H18" s="71">
        <f t="shared" ref="H18:H32" si="0">ROUNDDOWN(IF(IF(YEAR(F18)-YEAR(E18)=0,MONTH(F18)-MONTH(E18),12-MONTH(E18)+MONTH(F18))=0,(IF(DAY(F18)=31,30,IF(F18=DATE(2028,2,29),30,IF(OR(F18=DATE(2025,2,28),F18=DATE(2026,2,28),F18=DATE(2027,2,28),F18=DATE(2029,2,28),F18=DATE(2030,2,28)),30,DAY(F18))))-DAY(E18)+1)/30,IF(IF(YEAR(F18)-YEAR(E18)=0,MONTH(F18)-MONTH(E18),12-MONTH(E18)+MONTH(F18))=1,(31+IF(DAY(F18)=31,30,IF(F18=DATE(2028,2,29),30,IF(OR(F18=DATE(2025,2,28),F18=DATE(2026,2,28),F18=DATE(2027,2,28),F18=DATE(2029,2,28),F18=DATE(2030,2,28)),30,DAY(F18))))-DAY(E18))/30,IF(YEAR(F18)-YEAR(E18)=0,MONTH(F18)-MONTH(E18)-1+(31+IF(DAY(F18)=31,30,IF(F18=DATE(2028,2,29),30,IF(OR(F18=DATE(2025,2,28),F18=DATE(2026,2,28),F18=DATE(2027,2,28),F18=DATE(2029,2,28),F18=DATE(2030,2,28)),30,DAY(F18))))-DAY(E18))/30,12-MONTH(E18)+MONTH(F18)-1+(31+IF(DAY(F18)=31,30,IF(F18=DATE(2028,2,29),30,IF(OR(F18=DATE(2025,2,28),F18=DATE(2026,2,28),F18=DATE(2027,2,28),F18=DATE(2029,2,28),F18=DATE(2030,2,28)),30,DAY(F18))))-DAY(E18))/30)))*G18,2)</f>
        <v>0</v>
      </c>
      <c r="I18" s="54" t="str">
        <f>IF(C18="","",ROUNDDOWN(H18*VLOOKUP(C18,Personalmittelsätze!$A$13:$H$25,7,FALSE),2))</f>
        <v/>
      </c>
    </row>
    <row r="19" spans="1:9" x14ac:dyDescent="0.25">
      <c r="A19" s="7">
        <v>3</v>
      </c>
      <c r="B19" s="40"/>
      <c r="C19" s="40"/>
      <c r="D19" s="53" t="str">
        <f>IF(C19="","",VLOOKUP(C19,Personalmittelsätze!$K$2:$M$8,3,FALSE))</f>
        <v/>
      </c>
      <c r="E19" s="41"/>
      <c r="F19" s="41"/>
      <c r="G19" s="42"/>
      <c r="H19" s="71">
        <f t="shared" si="0"/>
        <v>0</v>
      </c>
      <c r="I19" s="54" t="str">
        <f>IF(C19="","",ROUNDDOWN(H19*VLOOKUP(C19,Personalmittelsätze!$A$13:$H$25,7,FALSE),2))</f>
        <v/>
      </c>
    </row>
    <row r="20" spans="1:9" x14ac:dyDescent="0.25">
      <c r="A20" s="7">
        <v>4</v>
      </c>
      <c r="B20" s="40"/>
      <c r="C20" s="40"/>
      <c r="D20" s="53" t="str">
        <f>IF(C20="","",VLOOKUP(C20,Personalmittelsätze!$K$2:$M$8,3,FALSE))</f>
        <v/>
      </c>
      <c r="E20" s="41"/>
      <c r="F20" s="41"/>
      <c r="G20" s="42"/>
      <c r="H20" s="71">
        <f t="shared" si="0"/>
        <v>0</v>
      </c>
      <c r="I20" s="54" t="str">
        <f>IF(C20="","",ROUNDDOWN(H20*VLOOKUP(C20,Personalmittelsätze!$A$13:$H$25,7,FALSE),2))</f>
        <v/>
      </c>
    </row>
    <row r="21" spans="1:9" x14ac:dyDescent="0.25">
      <c r="A21" s="7">
        <v>5</v>
      </c>
      <c r="B21" s="40"/>
      <c r="C21" s="40"/>
      <c r="D21" s="53" t="str">
        <f>IF(C21="","",VLOOKUP(C21,Personalmittelsätze!$K$2:$M$8,3,FALSE))</f>
        <v/>
      </c>
      <c r="E21" s="41"/>
      <c r="F21" s="41"/>
      <c r="G21" s="42"/>
      <c r="H21" s="71">
        <f t="shared" si="0"/>
        <v>0</v>
      </c>
      <c r="I21" s="54" t="str">
        <f>IF(C21="","",ROUNDDOWN(H21*VLOOKUP(C21,Personalmittelsätze!$A$13:$H$25,7,FALSE),2))</f>
        <v/>
      </c>
    </row>
    <row r="22" spans="1:9" x14ac:dyDescent="0.25">
      <c r="A22" s="7">
        <v>6</v>
      </c>
      <c r="B22" s="40"/>
      <c r="C22" s="40"/>
      <c r="D22" s="53" t="str">
        <f>IF(C22="","",VLOOKUP(C22,Personalmittelsätze!$K$2:$M$8,3,FALSE))</f>
        <v/>
      </c>
      <c r="E22" s="41"/>
      <c r="F22" s="41"/>
      <c r="G22" s="42"/>
      <c r="H22" s="71">
        <f t="shared" si="0"/>
        <v>0</v>
      </c>
      <c r="I22" s="54" t="str">
        <f>IF(C22="","",ROUNDDOWN(H22*VLOOKUP(C22,Personalmittelsätze!$A$13:$H$25,7,FALSE),2))</f>
        <v/>
      </c>
    </row>
    <row r="23" spans="1:9" x14ac:dyDescent="0.25">
      <c r="A23" s="7">
        <v>7</v>
      </c>
      <c r="B23" s="40"/>
      <c r="C23" s="40"/>
      <c r="D23" s="53" t="str">
        <f>IF(C23="","",VLOOKUP(C23,Personalmittelsätze!$K$2:$M$8,3,FALSE))</f>
        <v/>
      </c>
      <c r="E23" s="41"/>
      <c r="F23" s="41"/>
      <c r="G23" s="42"/>
      <c r="H23" s="71">
        <f t="shared" si="0"/>
        <v>0</v>
      </c>
      <c r="I23" s="54" t="str">
        <f>IF(C23="","",ROUNDDOWN(H23*VLOOKUP(C23,Personalmittelsätze!$A$13:$H$25,7,FALSE),2))</f>
        <v/>
      </c>
    </row>
    <row r="24" spans="1:9" x14ac:dyDescent="0.25">
      <c r="A24" s="7">
        <v>8</v>
      </c>
      <c r="B24" s="40"/>
      <c r="C24" s="40"/>
      <c r="D24" s="53" t="str">
        <f>IF(C24="","",VLOOKUP(C24,Personalmittelsätze!$K$2:$M$8,3,FALSE))</f>
        <v/>
      </c>
      <c r="E24" s="41"/>
      <c r="F24" s="41"/>
      <c r="G24" s="42"/>
      <c r="H24" s="71">
        <f t="shared" si="0"/>
        <v>0</v>
      </c>
      <c r="I24" s="54" t="str">
        <f>IF(C24="","",ROUNDDOWN(H24*VLOOKUP(C24,Personalmittelsätze!$A$13:$H$25,7,FALSE),2))</f>
        <v/>
      </c>
    </row>
    <row r="25" spans="1:9" x14ac:dyDescent="0.25">
      <c r="A25" s="7">
        <v>9</v>
      </c>
      <c r="B25" s="40"/>
      <c r="C25" s="40"/>
      <c r="D25" s="53" t="str">
        <f>IF(C25="","",VLOOKUP(C25,Personalmittelsätze!$K$2:$M$8,3,FALSE))</f>
        <v/>
      </c>
      <c r="E25" s="41"/>
      <c r="F25" s="41"/>
      <c r="G25" s="42"/>
      <c r="H25" s="71">
        <f t="shared" si="0"/>
        <v>0</v>
      </c>
      <c r="I25" s="54" t="str">
        <f>IF(C25="","",ROUNDDOWN(H25*VLOOKUP(C25,Personalmittelsätze!$A$13:$H$25,7,FALSE),2))</f>
        <v/>
      </c>
    </row>
    <row r="26" spans="1:9" x14ac:dyDescent="0.25">
      <c r="A26" s="7">
        <v>10</v>
      </c>
      <c r="B26" s="40"/>
      <c r="C26" s="40"/>
      <c r="D26" s="53" t="str">
        <f>IF(C26="","",VLOOKUP(C26,Personalmittelsätze!$K$2:$M$8,3,FALSE))</f>
        <v/>
      </c>
      <c r="E26" s="41"/>
      <c r="F26" s="41"/>
      <c r="G26" s="42"/>
      <c r="H26" s="71">
        <f t="shared" si="0"/>
        <v>0</v>
      </c>
      <c r="I26" s="54" t="str">
        <f>IF(C26="","",ROUNDDOWN(H26*VLOOKUP(C26,Personalmittelsätze!$A$13:$H$25,7,FALSE),2))</f>
        <v/>
      </c>
    </row>
    <row r="27" spans="1:9" s="2" customFormat="1" x14ac:dyDescent="0.25">
      <c r="A27" s="7">
        <v>11</v>
      </c>
      <c r="B27" s="40"/>
      <c r="C27" s="40"/>
      <c r="D27" s="53" t="str">
        <f>IF(C27="","",VLOOKUP(C27,Personalmittelsätze!$K$2:$M$8,3,FALSE))</f>
        <v/>
      </c>
      <c r="E27" s="41"/>
      <c r="F27" s="41"/>
      <c r="G27" s="42"/>
      <c r="H27" s="71">
        <f t="shared" si="0"/>
        <v>0</v>
      </c>
      <c r="I27" s="54" t="str">
        <f>IF(C27="","",ROUNDDOWN(H27*VLOOKUP(C27,Personalmittelsätze!$A$13:$H$25,7,FALSE),2))</f>
        <v/>
      </c>
    </row>
    <row r="28" spans="1:9" s="2" customFormat="1" x14ac:dyDescent="0.25">
      <c r="A28" s="7">
        <v>12</v>
      </c>
      <c r="B28" s="40"/>
      <c r="C28" s="40"/>
      <c r="D28" s="53" t="str">
        <f>IF(C28="","",VLOOKUP(C28,Personalmittelsätze!$K$2:$M$8,3,FALSE))</f>
        <v/>
      </c>
      <c r="E28" s="41"/>
      <c r="F28" s="41"/>
      <c r="G28" s="42"/>
      <c r="H28" s="71">
        <f t="shared" si="0"/>
        <v>0</v>
      </c>
      <c r="I28" s="54" t="str">
        <f>IF(C28="","",ROUNDDOWN(H28*VLOOKUP(C28,Personalmittelsätze!$A$13:$H$25,7,FALSE),2))</f>
        <v/>
      </c>
    </row>
    <row r="29" spans="1:9" s="2" customFormat="1" x14ac:dyDescent="0.25">
      <c r="A29" s="7">
        <v>13</v>
      </c>
      <c r="B29" s="40"/>
      <c r="C29" s="40"/>
      <c r="D29" s="53" t="str">
        <f>IF(C29="","",VLOOKUP(C29,Personalmittelsätze!$K$2:$M$8,3,FALSE))</f>
        <v/>
      </c>
      <c r="E29" s="41"/>
      <c r="F29" s="41"/>
      <c r="G29" s="42"/>
      <c r="H29" s="71">
        <f t="shared" si="0"/>
        <v>0</v>
      </c>
      <c r="I29" s="54" t="str">
        <f>IF(C29="","",ROUNDDOWN(H29*VLOOKUP(C29,Personalmittelsätze!$A$13:$H$25,7,FALSE),2))</f>
        <v/>
      </c>
    </row>
    <row r="30" spans="1:9" s="2" customFormat="1" x14ac:dyDescent="0.25">
      <c r="A30" s="7">
        <v>14</v>
      </c>
      <c r="B30" s="40"/>
      <c r="C30" s="40"/>
      <c r="D30" s="53" t="str">
        <f>IF(C30="","",VLOOKUP(C30,Personalmittelsätze!$K$2:$M$8,3,FALSE))</f>
        <v/>
      </c>
      <c r="E30" s="41"/>
      <c r="F30" s="41"/>
      <c r="G30" s="42"/>
      <c r="H30" s="71">
        <f t="shared" si="0"/>
        <v>0</v>
      </c>
      <c r="I30" s="54" t="str">
        <f>IF(C30="","",ROUNDDOWN(H30*VLOOKUP(C30,Personalmittelsätze!$A$13:$H$25,7,FALSE),2))</f>
        <v/>
      </c>
    </row>
    <row r="31" spans="1:9" s="2" customFormat="1" x14ac:dyDescent="0.25">
      <c r="A31" s="7">
        <v>15</v>
      </c>
      <c r="B31" s="40"/>
      <c r="C31" s="40"/>
      <c r="D31" s="53" t="str">
        <f>IF(C31="","",VLOOKUP(C31,Personalmittelsätze!$K$2:$M$8,3,FALSE))</f>
        <v/>
      </c>
      <c r="E31" s="41"/>
      <c r="F31" s="41"/>
      <c r="G31" s="42"/>
      <c r="H31" s="71">
        <f t="shared" si="0"/>
        <v>0</v>
      </c>
      <c r="I31" s="54" t="str">
        <f>IF(C31="","",ROUNDDOWN(H31*VLOOKUP(C31,Personalmittelsätze!$A$13:$H$25,7,FALSE),2))</f>
        <v/>
      </c>
    </row>
    <row r="32" spans="1:9" s="2" customFormat="1" x14ac:dyDescent="0.25">
      <c r="A32" s="7">
        <v>16</v>
      </c>
      <c r="B32" s="40"/>
      <c r="C32" s="40"/>
      <c r="D32" s="53" t="str">
        <f>IF(C32="","",VLOOKUP(C32,Personalmittelsätze!$K$2:$M$8,3,FALSE))</f>
        <v/>
      </c>
      <c r="E32" s="41"/>
      <c r="F32" s="41"/>
      <c r="G32" s="42"/>
      <c r="H32" s="71">
        <f t="shared" si="0"/>
        <v>0</v>
      </c>
      <c r="I32" s="54" t="str">
        <f>IF(C32="","",ROUNDDOWN(H32*VLOOKUP(C32,Personalmittelsätze!$A$13:$H$25,7,FALSE),2))</f>
        <v/>
      </c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ht="26.45" customHeight="1" x14ac:dyDescent="0.25">
      <c r="A34" s="8"/>
      <c r="B34" s="8"/>
      <c r="C34" s="8"/>
      <c r="D34" s="8"/>
      <c r="E34" s="8"/>
      <c r="F34" s="84" t="s">
        <v>52</v>
      </c>
      <c r="G34" s="85"/>
      <c r="H34" s="86"/>
      <c r="I34" s="55">
        <f>SUM(I17:I32)</f>
        <v>0</v>
      </c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5" t="s">
        <v>3</v>
      </c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51" customHeight="1" x14ac:dyDescent="0.25">
      <c r="A38" s="36" t="s">
        <v>7</v>
      </c>
      <c r="B38" s="37" t="s">
        <v>4</v>
      </c>
      <c r="C38" s="38" t="s">
        <v>50</v>
      </c>
      <c r="D38" s="38" t="s">
        <v>40</v>
      </c>
      <c r="E38" s="38" t="s">
        <v>10</v>
      </c>
      <c r="F38" s="38" t="s">
        <v>11</v>
      </c>
      <c r="G38" s="93" t="s">
        <v>80</v>
      </c>
      <c r="H38" s="94"/>
      <c r="I38" s="39" t="s">
        <v>6</v>
      </c>
    </row>
    <row r="39" spans="1:9" x14ac:dyDescent="0.25">
      <c r="A39" s="6">
        <v>1</v>
      </c>
      <c r="B39" s="40"/>
      <c r="C39" s="40"/>
      <c r="D39" s="56" t="str">
        <f>IF(C39="","",VLOOKUP(C39,Personalmittelsätze!$K$2:$M$8,3,FALSE))</f>
        <v/>
      </c>
      <c r="E39" s="41"/>
      <c r="F39" s="41"/>
      <c r="G39" s="73"/>
      <c r="H39" s="74"/>
      <c r="I39" s="57" t="str">
        <f>IF(C39="","",ROUNDDOWN(G39*VLOOKUP(C39,Personalmittelsätze!$A$13:$H$25,7,FALSE),2))</f>
        <v/>
      </c>
    </row>
    <row r="40" spans="1:9" x14ac:dyDescent="0.25">
      <c r="A40" s="6">
        <v>2</v>
      </c>
      <c r="B40" s="40"/>
      <c r="C40" s="40"/>
      <c r="D40" s="56" t="str">
        <f>IF(C40="","",VLOOKUP(C40,Personalmittelsätze!$K$2:$M$8,3,FALSE))</f>
        <v/>
      </c>
      <c r="E40" s="41"/>
      <c r="F40" s="41"/>
      <c r="G40" s="73"/>
      <c r="H40" s="74"/>
      <c r="I40" s="57" t="str">
        <f>IF(C40="","",ROUNDDOWN(G40*VLOOKUP(C40,Personalmittelsätze!$A$13:$H$25,7,FALSE),2))</f>
        <v/>
      </c>
    </row>
    <row r="41" spans="1:9" x14ac:dyDescent="0.25">
      <c r="A41" s="6">
        <v>3</v>
      </c>
      <c r="B41" s="40"/>
      <c r="C41" s="40"/>
      <c r="D41" s="56" t="str">
        <f>IF(C41="","",VLOOKUP(C41,Personalmittelsätze!$K$2:$M$8,3,FALSE))</f>
        <v/>
      </c>
      <c r="E41" s="41"/>
      <c r="F41" s="41"/>
      <c r="G41" s="73"/>
      <c r="H41" s="74"/>
      <c r="I41" s="57" t="str">
        <f>IF(C41="","",ROUNDDOWN(G41*VLOOKUP(C41,Personalmittelsätze!$A$13:$H$25,7,FALSE),2))</f>
        <v/>
      </c>
    </row>
    <row r="42" spans="1:9" x14ac:dyDescent="0.25">
      <c r="A42" s="7">
        <v>4</v>
      </c>
      <c r="B42" s="40"/>
      <c r="C42" s="40"/>
      <c r="D42" s="56" t="str">
        <f>IF(C42="","",VLOOKUP(C42,Personalmittelsätze!$K$2:$M$8,3,FALSE))</f>
        <v/>
      </c>
      <c r="E42" s="41"/>
      <c r="F42" s="41"/>
      <c r="G42" s="73"/>
      <c r="H42" s="74"/>
      <c r="I42" s="57" t="str">
        <f>IF(C42="","",ROUNDDOWN(G42*VLOOKUP(C42,Personalmittelsätze!$A$13:$H$25,7,FALSE),2))</f>
        <v/>
      </c>
    </row>
    <row r="43" spans="1:9" x14ac:dyDescent="0.25">
      <c r="A43" s="7">
        <v>5</v>
      </c>
      <c r="B43" s="40"/>
      <c r="C43" s="40"/>
      <c r="D43" s="56" t="str">
        <f>IF(C43="","",VLOOKUP(C43,Personalmittelsätze!$K$2:$M$8,3,FALSE))</f>
        <v/>
      </c>
      <c r="E43" s="41"/>
      <c r="F43" s="41"/>
      <c r="G43" s="73"/>
      <c r="H43" s="74"/>
      <c r="I43" s="57" t="str">
        <f>IF(C43="","",ROUNDDOWN(G43*VLOOKUP(C43,Personalmittelsätze!$A$13:$H$25,7,FALSE),2))</f>
        <v/>
      </c>
    </row>
    <row r="44" spans="1:9" x14ac:dyDescent="0.25">
      <c r="A44" s="7">
        <v>6</v>
      </c>
      <c r="B44" s="40"/>
      <c r="C44" s="40"/>
      <c r="D44" s="56" t="str">
        <f>IF(C44="","",VLOOKUP(C44,Personalmittelsätze!$K$2:$M$8,3,FALSE))</f>
        <v/>
      </c>
      <c r="E44" s="41"/>
      <c r="F44" s="41"/>
      <c r="G44" s="73"/>
      <c r="H44" s="74"/>
      <c r="I44" s="57" t="str">
        <f>IF(C44="","",ROUNDDOWN(G44*VLOOKUP(C44,Personalmittelsätze!$A$13:$H$25,7,FALSE),2))</f>
        <v/>
      </c>
    </row>
    <row r="45" spans="1:9" x14ac:dyDescent="0.25">
      <c r="A45" s="7">
        <v>7</v>
      </c>
      <c r="B45" s="40"/>
      <c r="C45" s="40"/>
      <c r="D45" s="56" t="str">
        <f>IF(C45="","",VLOOKUP(C45,Personalmittelsätze!$K$2:$M$8,3,FALSE))</f>
        <v/>
      </c>
      <c r="E45" s="41"/>
      <c r="F45" s="41"/>
      <c r="G45" s="73"/>
      <c r="H45" s="74"/>
      <c r="I45" s="57" t="str">
        <f>IF(C45="","",ROUNDDOWN(G45*VLOOKUP(C45,Personalmittelsätze!$A$13:$H$25,7,FALSE),2))</f>
        <v/>
      </c>
    </row>
    <row r="46" spans="1:9" x14ac:dyDescent="0.25">
      <c r="A46" s="7">
        <v>8</v>
      </c>
      <c r="B46" s="40"/>
      <c r="C46" s="40"/>
      <c r="D46" s="56" t="str">
        <f>IF(C46="","",VLOOKUP(C46,Personalmittelsätze!$K$2:$M$8,3,FALSE))</f>
        <v/>
      </c>
      <c r="E46" s="41"/>
      <c r="F46" s="41"/>
      <c r="G46" s="73"/>
      <c r="H46" s="74"/>
      <c r="I46" s="57" t="str">
        <f>IF(C46="","",ROUNDDOWN(G46*VLOOKUP(C46,Personalmittelsätze!$A$13:$H$25,7,FALSE),2))</f>
        <v/>
      </c>
    </row>
    <row r="47" spans="1:9" x14ac:dyDescent="0.25">
      <c r="A47" s="7">
        <v>9</v>
      </c>
      <c r="B47" s="40"/>
      <c r="C47" s="40"/>
      <c r="D47" s="56" t="str">
        <f>IF(C47="","",VLOOKUP(C47,Personalmittelsätze!$K$2:$M$8,3,FALSE))</f>
        <v/>
      </c>
      <c r="E47" s="41"/>
      <c r="F47" s="41"/>
      <c r="G47" s="73"/>
      <c r="H47" s="74"/>
      <c r="I47" s="57" t="str">
        <f>IF(C47="","",ROUNDDOWN(G47*VLOOKUP(C47,Personalmittelsätze!$A$13:$H$25,7,FALSE),2))</f>
        <v/>
      </c>
    </row>
    <row r="48" spans="1:9" x14ac:dyDescent="0.25">
      <c r="A48" s="7">
        <v>10</v>
      </c>
      <c r="B48" s="40"/>
      <c r="C48" s="40"/>
      <c r="D48" s="56" t="str">
        <f>IF(C48="","",VLOOKUP(C48,Personalmittelsätze!$K$2:$M$8,3,FALSE))</f>
        <v/>
      </c>
      <c r="E48" s="41"/>
      <c r="F48" s="41"/>
      <c r="G48" s="73"/>
      <c r="H48" s="74"/>
      <c r="I48" s="57" t="str">
        <f>IF(C48="","",ROUNDDOWN(G48*VLOOKUP(C48,Personalmittelsätze!$A$13:$H$25,7,FALSE),2))</f>
        <v/>
      </c>
    </row>
    <row r="49" spans="1:9" s="2" customFormat="1" x14ac:dyDescent="0.25">
      <c r="A49" s="7">
        <v>11</v>
      </c>
      <c r="B49" s="40"/>
      <c r="C49" s="40"/>
      <c r="D49" s="56" t="str">
        <f>IF(C49="","",VLOOKUP(C49,Personalmittelsätze!$K$2:$M$8,3,FALSE))</f>
        <v/>
      </c>
      <c r="E49" s="41"/>
      <c r="F49" s="41"/>
      <c r="G49" s="73"/>
      <c r="H49" s="74"/>
      <c r="I49" s="57" t="str">
        <f>IF(C49="","",ROUNDDOWN(G49*VLOOKUP(C49,Personalmittelsätze!$A$13:$H$25,7,FALSE),2))</f>
        <v/>
      </c>
    </row>
    <row r="50" spans="1:9" s="2" customFormat="1" x14ac:dyDescent="0.25">
      <c r="A50" s="7">
        <v>12</v>
      </c>
      <c r="B50" s="40"/>
      <c r="C50" s="40"/>
      <c r="D50" s="56" t="str">
        <f>IF(C50="","",VLOOKUP(C50,Personalmittelsätze!$K$2:$M$8,3,FALSE))</f>
        <v/>
      </c>
      <c r="E50" s="41"/>
      <c r="F50" s="41"/>
      <c r="G50" s="73"/>
      <c r="H50" s="74"/>
      <c r="I50" s="57" t="str">
        <f>IF(C50="","",ROUNDDOWN(G50*VLOOKUP(C50,Personalmittelsätze!$A$13:$H$25,7,FALSE),2))</f>
        <v/>
      </c>
    </row>
    <row r="51" spans="1:9" s="2" customFormat="1" x14ac:dyDescent="0.25">
      <c r="A51" s="7">
        <v>13</v>
      </c>
      <c r="B51" s="40"/>
      <c r="C51" s="40"/>
      <c r="D51" s="56" t="str">
        <f>IF(C51="","",VLOOKUP(C51,Personalmittelsätze!$K$2:$M$8,3,FALSE))</f>
        <v/>
      </c>
      <c r="E51" s="41"/>
      <c r="F51" s="41"/>
      <c r="G51" s="73"/>
      <c r="H51" s="74"/>
      <c r="I51" s="57" t="str">
        <f>IF(C51="","",ROUNDDOWN(G51*VLOOKUP(C51,Personalmittelsätze!$A$13:$H$25,7,FALSE),2))</f>
        <v/>
      </c>
    </row>
    <row r="52" spans="1:9" s="2" customFormat="1" x14ac:dyDescent="0.25">
      <c r="A52" s="7">
        <v>14</v>
      </c>
      <c r="B52" s="40"/>
      <c r="C52" s="40"/>
      <c r="D52" s="56" t="str">
        <f>IF(C52="","",VLOOKUP(C52,Personalmittelsätze!$K$2:$M$8,3,FALSE))</f>
        <v/>
      </c>
      <c r="E52" s="41"/>
      <c r="F52" s="41"/>
      <c r="G52" s="73"/>
      <c r="H52" s="74"/>
      <c r="I52" s="57" t="str">
        <f>IF(C52="","",ROUNDDOWN(G52*VLOOKUP(C52,Personalmittelsätze!$A$13:$H$25,7,FALSE),2))</f>
        <v/>
      </c>
    </row>
    <row r="53" spans="1:9" s="2" customFormat="1" x14ac:dyDescent="0.25">
      <c r="A53" s="7">
        <v>15</v>
      </c>
      <c r="B53" s="40"/>
      <c r="C53" s="40"/>
      <c r="D53" s="56" t="str">
        <f>IF(C53="","",VLOOKUP(C53,Personalmittelsätze!$K$2:$M$8,3,FALSE))</f>
        <v/>
      </c>
      <c r="E53" s="41"/>
      <c r="F53" s="41"/>
      <c r="G53" s="73"/>
      <c r="H53" s="74"/>
      <c r="I53" s="57" t="str">
        <f>IF(C53="","",ROUNDDOWN(G53*VLOOKUP(C53,Personalmittelsätze!$A$13:$H$25,7,FALSE),2))</f>
        <v/>
      </c>
    </row>
    <row r="54" spans="1:9" s="2" customFormat="1" x14ac:dyDescent="0.25">
      <c r="A54" s="7">
        <v>16</v>
      </c>
      <c r="B54" s="40"/>
      <c r="C54" s="40"/>
      <c r="D54" s="56" t="str">
        <f>IF(C54="","",VLOOKUP(C54,Personalmittelsätze!$K$2:$M$8,3,FALSE))</f>
        <v/>
      </c>
      <c r="E54" s="41"/>
      <c r="F54" s="41"/>
      <c r="G54" s="73"/>
      <c r="H54" s="74"/>
      <c r="I54" s="57" t="str">
        <f>IF(C54="","",ROUNDDOWN(G54*VLOOKUP(C54,Personalmittelsätze!$A$13:$H$25,7,FALSE),2))</f>
        <v/>
      </c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9"/>
    </row>
    <row r="56" spans="1:9" ht="26.45" customHeight="1" x14ac:dyDescent="0.25">
      <c r="A56" s="8"/>
      <c r="B56" s="8"/>
      <c r="C56" s="8"/>
      <c r="D56" s="8"/>
      <c r="E56" s="8"/>
      <c r="F56" s="87" t="s">
        <v>53</v>
      </c>
      <c r="G56" s="88"/>
      <c r="H56" s="89"/>
      <c r="I56" s="58">
        <f>SUM(I39:I54)</f>
        <v>0</v>
      </c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90" t="s">
        <v>41</v>
      </c>
      <c r="G59" s="90"/>
      <c r="H59" s="90"/>
      <c r="I59" s="59">
        <f>SUM(I34+I56)</f>
        <v>0</v>
      </c>
    </row>
    <row r="60" spans="1:9" x14ac:dyDescent="0.25">
      <c r="A60" s="2"/>
      <c r="B60" s="2"/>
      <c r="C60" s="2"/>
      <c r="D60" s="2"/>
      <c r="E60" s="2"/>
      <c r="F60" s="91" t="s">
        <v>1</v>
      </c>
      <c r="G60" s="91"/>
      <c r="H60" s="91"/>
      <c r="I60" s="60">
        <f>ROUNDDOWN(I59*35%,2)</f>
        <v>0</v>
      </c>
    </row>
    <row r="61" spans="1:9" x14ac:dyDescent="0.25">
      <c r="A61" s="2"/>
      <c r="B61" s="2"/>
      <c r="C61" s="2"/>
      <c r="D61" s="2"/>
      <c r="E61" s="2"/>
      <c r="F61" s="92" t="s">
        <v>0</v>
      </c>
      <c r="G61" s="92"/>
      <c r="H61" s="92"/>
      <c r="I61" s="59">
        <f>SUM(I59:I60)</f>
        <v>0</v>
      </c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75"/>
      <c r="C65" s="75"/>
      <c r="D65" s="75"/>
      <c r="E65" s="2"/>
      <c r="F65" s="2"/>
      <c r="G65" s="2"/>
      <c r="H65" s="2"/>
      <c r="I65" s="2"/>
    </row>
    <row r="66" spans="1:9" x14ac:dyDescent="0.25">
      <c r="A66" s="2"/>
      <c r="B66" s="76" t="s">
        <v>54</v>
      </c>
      <c r="C66" s="76"/>
      <c r="D66" s="76"/>
      <c r="E66" s="2"/>
      <c r="F66" s="2"/>
      <c r="G66" s="2"/>
      <c r="H66" s="2"/>
      <c r="I66" s="2"/>
    </row>
    <row r="67" spans="1:9" x14ac:dyDescent="0.25"/>
    <row r="68" spans="1:9" x14ac:dyDescent="0.25"/>
  </sheetData>
  <mergeCells count="30">
    <mergeCell ref="F34:H34"/>
    <mergeCell ref="F56:H56"/>
    <mergeCell ref="F59:H59"/>
    <mergeCell ref="F60:H60"/>
    <mergeCell ref="F61:H61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B65:D65"/>
    <mergeCell ref="B66:D66"/>
    <mergeCell ref="A5:E5"/>
    <mergeCell ref="A10:B10"/>
    <mergeCell ref="C10:D10"/>
    <mergeCell ref="A11:B11"/>
    <mergeCell ref="A12:B12"/>
    <mergeCell ref="A6:B6"/>
    <mergeCell ref="G54:H54"/>
    <mergeCell ref="G49:H49"/>
    <mergeCell ref="G50:H50"/>
    <mergeCell ref="G51:H51"/>
    <mergeCell ref="G52:H52"/>
    <mergeCell ref="G53:H53"/>
  </mergeCells>
  <dataValidations count="4">
    <dataValidation type="list" allowBlank="1" showInputMessage="1" showErrorMessage="1" sqref="C39:C54" xr:uid="{00000000-0002-0000-0000-000000000000}">
      <formula1>"VII+VIII"</formula1>
    </dataValidation>
    <dataValidation type="list" allowBlank="1" showInputMessage="1" showErrorMessage="1" sqref="C17:C32" xr:uid="{00000000-0002-0000-0000-000001000000}">
      <formula1>"I,II,III,IV,V,VI"</formula1>
    </dataValidation>
    <dataValidation type="custom" allowBlank="1" showInputMessage="1" showErrorMessage="1" errorTitle="Anzahl Dezimalstellen" error="Der eingegebene Wert entspricht nicht den Vorgaben." prompt="Die Eingabe darf 2 Nachkommastellen nicht überschreiten." sqref="G40:G54 G39:H39" xr:uid="{00000000-0002-0000-0000-000002000000}">
      <formula1>MOD(G39*10^2,1)=0</formula1>
    </dataValidation>
    <dataValidation type="custom" allowBlank="1" showInputMessage="1" showErrorMessage="1" errorTitle="Anzahl Dezimalstellen" error="_x000a_" sqref="H17:H32" xr:uid="{00000000-0002-0000-0000-000003000000}">
      <formula1>MOD(H17*10^2,1)=0</formula1>
    </dataValidation>
  </dataValidations>
  <pageMargins left="0.59055118110236227" right="0.59055118110236227" top="0.78740157480314965" bottom="0.78740157480314965" header="0.31496062992125984" footer="0.31496062992125984"/>
  <pageSetup paperSize="9" scale="88" orientation="landscape" r:id="rId1"/>
  <headerFooter>
    <oddFooter>&amp;R&amp;8Stand: 23.06.2025</oddFooter>
  </headerFooter>
  <rowBreaks count="1" manualBreakCount="1">
    <brk id="3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allowBlank="1" showInputMessage="1" showErrorMessage="1" errorTitle="Anzahl Dezimalstellen" error="Der eingegebene Wert entspricht nicht den Vorgaben." prompt="Die Eingabe einer VZÄ darf nur im Bereich 0-1 liegen und 2 Nachkommastellen nicht überschreiten." xr:uid="{00000000-0002-0000-0000-000004000000}">
          <x14:formula1>
            <xm:f>IF(ISNA(MATCH(C17,Personalmittelsätze!$K$2:$K$7,0)),TRUE,AND(ISNUMBER(G17),0&lt;G17,G17&lt;=1,(LEN(TEXT(MOD(G17,1),"@"))-2)&lt;=2))</xm:f>
          </x14:formula1>
          <xm:sqref>G17:G32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I69"/>
  <sheetViews>
    <sheetView showGridLines="0" tabSelected="1" zoomScaleNormal="100" workbookViewId="0">
      <selection activeCell="I17" sqref="I17"/>
    </sheetView>
  </sheetViews>
  <sheetFormatPr baseColWidth="10" defaultColWidth="0" defaultRowHeight="15" zeroHeight="1" x14ac:dyDescent="0.25"/>
  <cols>
    <col min="1" max="1" width="5.7109375" customWidth="1"/>
    <col min="2" max="2" width="45.7109375" customWidth="1"/>
    <col min="3" max="6" width="12.7109375" customWidth="1"/>
    <col min="7" max="7" width="9.7109375" customWidth="1"/>
    <col min="8" max="8" width="15.85546875" customWidth="1"/>
    <col min="9" max="9" width="19.7109375" customWidth="1"/>
    <col min="10" max="16384" width="11.42578125" hidden="1"/>
  </cols>
  <sheetData>
    <row r="1" spans="1:9" s="2" customFormat="1" x14ac:dyDescent="0.25"/>
    <row r="2" spans="1:9" s="2" customFormat="1" x14ac:dyDescent="0.25"/>
    <row r="3" spans="1:9" s="2" customFormat="1" x14ac:dyDescent="0.25"/>
    <row r="4" spans="1:9" s="2" customFormat="1" x14ac:dyDescent="0.25"/>
    <row r="5" spans="1:9" s="2" customFormat="1" ht="16.5" x14ac:dyDescent="0.25">
      <c r="A5" s="77" t="s">
        <v>55</v>
      </c>
      <c r="B5" s="77"/>
      <c r="C5" s="77"/>
      <c r="D5" s="77"/>
      <c r="E5" s="77"/>
      <c r="F5" s="44"/>
      <c r="G5" s="35"/>
    </row>
    <row r="6" spans="1:9" s="2" customFormat="1" ht="15.75" x14ac:dyDescent="0.25">
      <c r="A6" s="83" t="s">
        <v>57</v>
      </c>
      <c r="B6" s="83"/>
      <c r="C6" s="70"/>
      <c r="D6" s="70"/>
    </row>
    <row r="7" spans="1:9" s="2" customFormat="1" x14ac:dyDescent="0.25"/>
    <row r="8" spans="1:9" s="2" customFormat="1" x14ac:dyDescent="0.25">
      <c r="A8" s="4" t="s">
        <v>8</v>
      </c>
      <c r="B8" s="4"/>
      <c r="C8" s="52" t="s">
        <v>9</v>
      </c>
      <c r="D8" s="45"/>
    </row>
    <row r="9" spans="1:9" s="2" customFormat="1" x14ac:dyDescent="0.25"/>
    <row r="10" spans="1:9" s="2" customFormat="1" x14ac:dyDescent="0.25">
      <c r="A10" s="78" t="s">
        <v>14</v>
      </c>
      <c r="B10" s="79"/>
      <c r="C10" s="80">
        <v>2026</v>
      </c>
      <c r="D10" s="81"/>
    </row>
    <row r="11" spans="1:9" s="2" customFormat="1" x14ac:dyDescent="0.25">
      <c r="A11" s="78" t="s">
        <v>13</v>
      </c>
      <c r="B11" s="79"/>
      <c r="C11" s="46"/>
      <c r="D11" s="47"/>
    </row>
    <row r="12" spans="1:9" s="2" customFormat="1" x14ac:dyDescent="0.25">
      <c r="A12" s="82" t="s">
        <v>56</v>
      </c>
      <c r="B12" s="82"/>
    </row>
    <row r="13" spans="1:9" s="2" customFormat="1" x14ac:dyDescent="0.25"/>
    <row r="14" spans="1:9" s="2" customFormat="1" x14ac:dyDescent="0.25">
      <c r="B14" s="5" t="s">
        <v>2</v>
      </c>
    </row>
    <row r="15" spans="1:9" s="2" customFormat="1" x14ac:dyDescent="0.25"/>
    <row r="16" spans="1:9" s="2" customFormat="1" ht="38.25" x14ac:dyDescent="0.25">
      <c r="A16" s="36" t="s">
        <v>7</v>
      </c>
      <c r="B16" s="37" t="s">
        <v>4</v>
      </c>
      <c r="C16" s="38" t="s">
        <v>50</v>
      </c>
      <c r="D16" s="38" t="s">
        <v>40</v>
      </c>
      <c r="E16" s="38" t="s">
        <v>10</v>
      </c>
      <c r="F16" s="38" t="s">
        <v>11</v>
      </c>
      <c r="G16" s="37" t="s">
        <v>5</v>
      </c>
      <c r="H16" s="38" t="s">
        <v>79</v>
      </c>
      <c r="I16" s="38" t="s">
        <v>6</v>
      </c>
    </row>
    <row r="17" spans="1:9" s="2" customFormat="1" x14ac:dyDescent="0.25">
      <c r="A17" s="7">
        <v>1</v>
      </c>
      <c r="B17" s="40"/>
      <c r="C17" s="40"/>
      <c r="D17" s="53" t="str">
        <f>IF(C17="","",VLOOKUP(C17,Personalmittelsätze!$K$2:$M$8,3,FALSE))</f>
        <v/>
      </c>
      <c r="E17" s="41"/>
      <c r="F17" s="41"/>
      <c r="G17" s="42"/>
      <c r="H17" s="71">
        <f>ROUNDDOWN(IF(IF(YEAR(F17)-YEAR(E17)=0,MONTH(F17)-MONTH(E17),12-MONTH(E17)+MONTH(F17))=0,(IF(DAY(F17)=31,30,IF(F17=DATE(2028,2,29),30,IF(OR(F17=DATE(2025,2,28),F17=DATE(2026,2,28),F17=DATE(2027,2,28),F17=DATE(2029,2,28),F17=DATE(2030,2,28)),30,DAY(F17))))-DAY(E17)+1)/30,IF(IF(YEAR(F17)-YEAR(E17)=0,MONTH(F17)-MONTH(E17),12-MONTH(E17)+MONTH(F17))=1,(31+IF(DAY(F17)=31,30,IF(F17=DATE(2028,2,29),30,IF(OR(F17=DATE(2025,2,28),F17=DATE(2026,2,28),F17=DATE(2027,2,28),F17=DATE(2029,2,28),F17=DATE(2030,2,28)),30,DAY(F17))))-DAY(E17))/30,IF(YEAR(F17)-YEAR(E17)=0,MONTH(F17)-MONTH(E17)-1+(31+IF(DAY(F17)=31,30,IF(F17=DATE(2028,2,29),30,IF(OR(F17=DATE(2025,2,28),F17=DATE(2026,2,28),F17=DATE(2027,2,28),F17=DATE(2029,2,28),F17=DATE(2030,2,28)),30,DAY(F17))))-DAY(E17))/30,12-MONTH(E17)+MONTH(F17)-1+(31+IF(DAY(F17)=31,30,IF(F17=DATE(2028,2,29),30,IF(OR(F17=DATE(2025,2,28),F17=DATE(2026,2,28),F17=DATE(2027,2,28),F17=DATE(2029,2,28),F17=DATE(2030,2,28)),30,DAY(F17))))-DAY(E17))/30)))*G17,2)</f>
        <v>0</v>
      </c>
      <c r="I17" s="54" t="str">
        <f>IF(C17="","",ROUNDDOWN(H17*VLOOKUP(C17,Personalmittelsätze!$A$13:$H$25,6,FALSE),2))</f>
        <v/>
      </c>
    </row>
    <row r="18" spans="1:9" s="2" customFormat="1" x14ac:dyDescent="0.25">
      <c r="A18" s="7">
        <v>2</v>
      </c>
      <c r="B18" s="40"/>
      <c r="C18" s="40"/>
      <c r="D18" s="53" t="str">
        <f>IF(C18="","",VLOOKUP(C18,Personalmittelsätze!$K$2:$M$8,3,FALSE))</f>
        <v/>
      </c>
      <c r="E18" s="41"/>
      <c r="F18" s="41"/>
      <c r="G18" s="42"/>
      <c r="H18" s="71">
        <f t="shared" ref="H18:H32" si="0">ROUNDDOWN(IF(IF(YEAR(F18)-YEAR(E18)=0,MONTH(F18)-MONTH(E18),12-MONTH(E18)+MONTH(F18))=0,(IF(DAY(F18)=31,30,IF(F18=DATE(2028,2,29),30,IF(OR(F18=DATE(2025,2,28),F18=DATE(2026,2,28),F18=DATE(2027,2,28),F18=DATE(2029,2,28),F18=DATE(2030,2,28)),30,DAY(F18))))-DAY(E18)+1)/30,IF(IF(YEAR(F18)-YEAR(E18)=0,MONTH(F18)-MONTH(E18),12-MONTH(E18)+MONTH(F18))=1,(31+IF(DAY(F18)=31,30,IF(F18=DATE(2028,2,29),30,IF(OR(F18=DATE(2025,2,28),F18=DATE(2026,2,28),F18=DATE(2027,2,28),F18=DATE(2029,2,28),F18=DATE(2030,2,28)),30,DAY(F18))))-DAY(E18))/30,IF(YEAR(F18)-YEAR(E18)=0,MONTH(F18)-MONTH(E18)-1+(31+IF(DAY(F18)=31,30,IF(F18=DATE(2028,2,29),30,IF(OR(F18=DATE(2025,2,28),F18=DATE(2026,2,28),F18=DATE(2027,2,28),F18=DATE(2029,2,28),F18=DATE(2030,2,28)),30,DAY(F18))))-DAY(E18))/30,12-MONTH(E18)+MONTH(F18)-1+(31+IF(DAY(F18)=31,30,IF(F18=DATE(2028,2,29),30,IF(OR(F18=DATE(2025,2,28),F18=DATE(2026,2,28),F18=DATE(2027,2,28),F18=DATE(2029,2,28),F18=DATE(2030,2,28)),30,DAY(F18))))-DAY(E18))/30)))*G18,2)</f>
        <v>0</v>
      </c>
      <c r="I18" s="54" t="str">
        <f>IF(C18="","",ROUNDDOWN(H18*VLOOKUP(C18,Personalmittelsätze!$A$13:$H$25,6,FALSE),2))</f>
        <v/>
      </c>
    </row>
    <row r="19" spans="1:9" s="2" customFormat="1" x14ac:dyDescent="0.25">
      <c r="A19" s="7">
        <v>3</v>
      </c>
      <c r="B19" s="40"/>
      <c r="C19" s="40"/>
      <c r="D19" s="53" t="str">
        <f>IF(C19="","",VLOOKUP(C19,Personalmittelsätze!$K$2:$M$8,3,FALSE))</f>
        <v/>
      </c>
      <c r="E19" s="41"/>
      <c r="F19" s="41"/>
      <c r="G19" s="42"/>
      <c r="H19" s="71">
        <f t="shared" si="0"/>
        <v>0</v>
      </c>
      <c r="I19" s="54" t="str">
        <f>IF(C19="","",ROUNDDOWN(H19*VLOOKUP(C19,Personalmittelsätze!$A$13:$H$25,6,FALSE),2))</f>
        <v/>
      </c>
    </row>
    <row r="20" spans="1:9" s="2" customFormat="1" x14ac:dyDescent="0.25">
      <c r="A20" s="7">
        <v>4</v>
      </c>
      <c r="B20" s="40"/>
      <c r="C20" s="40"/>
      <c r="D20" s="53" t="str">
        <f>IF(C20="","",VLOOKUP(C20,Personalmittelsätze!$K$2:$M$8,3,FALSE))</f>
        <v/>
      </c>
      <c r="E20" s="41"/>
      <c r="F20" s="41"/>
      <c r="G20" s="42"/>
      <c r="H20" s="71">
        <f t="shared" si="0"/>
        <v>0</v>
      </c>
      <c r="I20" s="54" t="str">
        <f>IF(C20="","",ROUNDDOWN(H20*VLOOKUP(C20,Personalmittelsätze!$A$13:$H$25,6,FALSE),2))</f>
        <v/>
      </c>
    </row>
    <row r="21" spans="1:9" s="2" customFormat="1" x14ac:dyDescent="0.25">
      <c r="A21" s="7">
        <v>5</v>
      </c>
      <c r="B21" s="40"/>
      <c r="C21" s="40"/>
      <c r="D21" s="53" t="str">
        <f>IF(C21="","",VLOOKUP(C21,Personalmittelsätze!$K$2:$M$8,3,FALSE))</f>
        <v/>
      </c>
      <c r="E21" s="41"/>
      <c r="F21" s="41"/>
      <c r="G21" s="42"/>
      <c r="H21" s="71">
        <f t="shared" si="0"/>
        <v>0</v>
      </c>
      <c r="I21" s="54" t="str">
        <f>IF(C21="","",ROUNDDOWN(H21*VLOOKUP(C21,Personalmittelsätze!$A$13:$H$25,6,FALSE),2))</f>
        <v/>
      </c>
    </row>
    <row r="22" spans="1:9" s="2" customFormat="1" x14ac:dyDescent="0.25">
      <c r="A22" s="7">
        <v>6</v>
      </c>
      <c r="B22" s="40"/>
      <c r="C22" s="40"/>
      <c r="D22" s="53" t="str">
        <f>IF(C22="","",VLOOKUP(C22,Personalmittelsätze!$K$2:$M$8,3,FALSE))</f>
        <v/>
      </c>
      <c r="E22" s="41"/>
      <c r="F22" s="41"/>
      <c r="G22" s="42"/>
      <c r="H22" s="71">
        <f t="shared" si="0"/>
        <v>0</v>
      </c>
      <c r="I22" s="54" t="str">
        <f>IF(C22="","",ROUNDDOWN(H22*VLOOKUP(C22,Personalmittelsätze!$A$13:$H$25,6,FALSE),2))</f>
        <v/>
      </c>
    </row>
    <row r="23" spans="1:9" s="2" customFormat="1" x14ac:dyDescent="0.25">
      <c r="A23" s="7">
        <v>7</v>
      </c>
      <c r="B23" s="40"/>
      <c r="C23" s="40"/>
      <c r="D23" s="53" t="str">
        <f>IF(C23="","",VLOOKUP(C23,Personalmittelsätze!$K$2:$M$8,3,FALSE))</f>
        <v/>
      </c>
      <c r="E23" s="41"/>
      <c r="F23" s="41"/>
      <c r="G23" s="42"/>
      <c r="H23" s="71">
        <f t="shared" si="0"/>
        <v>0</v>
      </c>
      <c r="I23" s="54" t="str">
        <f>IF(C23="","",ROUNDDOWN(H23*VLOOKUP(C23,Personalmittelsätze!$A$13:$H$25,6,FALSE),2))</f>
        <v/>
      </c>
    </row>
    <row r="24" spans="1:9" s="2" customFormat="1" x14ac:dyDescent="0.25">
      <c r="A24" s="7">
        <v>8</v>
      </c>
      <c r="B24" s="40"/>
      <c r="C24" s="40"/>
      <c r="D24" s="53" t="str">
        <f>IF(C24="","",VLOOKUP(C24,Personalmittelsätze!$K$2:$M$8,3,FALSE))</f>
        <v/>
      </c>
      <c r="E24" s="41"/>
      <c r="F24" s="41"/>
      <c r="G24" s="42"/>
      <c r="H24" s="71">
        <f t="shared" si="0"/>
        <v>0</v>
      </c>
      <c r="I24" s="54" t="str">
        <f>IF(C24="","",ROUNDDOWN(H24*VLOOKUP(C24,Personalmittelsätze!$A$13:$H$25,6,FALSE),2))</f>
        <v/>
      </c>
    </row>
    <row r="25" spans="1:9" s="2" customFormat="1" x14ac:dyDescent="0.25">
      <c r="A25" s="7">
        <v>9</v>
      </c>
      <c r="B25" s="40"/>
      <c r="C25" s="40"/>
      <c r="D25" s="53" t="str">
        <f>IF(C25="","",VLOOKUP(C25,Personalmittelsätze!$K$2:$M$8,3,FALSE))</f>
        <v/>
      </c>
      <c r="E25" s="41"/>
      <c r="F25" s="41"/>
      <c r="G25" s="42"/>
      <c r="H25" s="71">
        <f t="shared" si="0"/>
        <v>0</v>
      </c>
      <c r="I25" s="54" t="str">
        <f>IF(C25="","",ROUNDDOWN(H25*VLOOKUP(C25,Personalmittelsätze!$A$13:$H$25,6,FALSE),2))</f>
        <v/>
      </c>
    </row>
    <row r="26" spans="1:9" s="2" customFormat="1" x14ac:dyDescent="0.25">
      <c r="A26" s="7">
        <v>10</v>
      </c>
      <c r="B26" s="40"/>
      <c r="C26" s="40"/>
      <c r="D26" s="53" t="str">
        <f>IF(C26="","",VLOOKUP(C26,Personalmittelsätze!$K$2:$M$8,3,FALSE))</f>
        <v/>
      </c>
      <c r="E26" s="41"/>
      <c r="F26" s="41"/>
      <c r="G26" s="42"/>
      <c r="H26" s="71">
        <f t="shared" si="0"/>
        <v>0</v>
      </c>
      <c r="I26" s="54" t="str">
        <f>IF(C26="","",ROUNDDOWN(H26*VLOOKUP(C26,Personalmittelsätze!$A$13:$H$25,6,FALSE),2))</f>
        <v/>
      </c>
    </row>
    <row r="27" spans="1:9" s="2" customFormat="1" x14ac:dyDescent="0.25">
      <c r="A27" s="7">
        <v>11</v>
      </c>
      <c r="B27" s="40"/>
      <c r="C27" s="40"/>
      <c r="D27" s="53" t="str">
        <f>IF(C27="","",VLOOKUP(C27,Personalmittelsätze!$K$2:$M$8,3,FALSE))</f>
        <v/>
      </c>
      <c r="E27" s="41"/>
      <c r="F27" s="41"/>
      <c r="G27" s="42"/>
      <c r="H27" s="71">
        <f t="shared" si="0"/>
        <v>0</v>
      </c>
      <c r="I27" s="54" t="str">
        <f>IF(C27="","",ROUNDDOWN(H27*VLOOKUP(C27,Personalmittelsätze!$A$13:$H$25,6,FALSE),2))</f>
        <v/>
      </c>
    </row>
    <row r="28" spans="1:9" s="2" customFormat="1" x14ac:dyDescent="0.25">
      <c r="A28" s="7">
        <v>12</v>
      </c>
      <c r="B28" s="40"/>
      <c r="C28" s="40"/>
      <c r="D28" s="53" t="str">
        <f>IF(C28="","",VLOOKUP(C28,Personalmittelsätze!$K$2:$M$8,3,FALSE))</f>
        <v/>
      </c>
      <c r="E28" s="41"/>
      <c r="F28" s="41"/>
      <c r="G28" s="42"/>
      <c r="H28" s="71">
        <f t="shared" si="0"/>
        <v>0</v>
      </c>
      <c r="I28" s="54" t="str">
        <f>IF(C28="","",ROUNDDOWN(H28*VLOOKUP(C28,Personalmittelsätze!$A$13:$H$25,6,FALSE),2))</f>
        <v/>
      </c>
    </row>
    <row r="29" spans="1:9" s="2" customFormat="1" x14ac:dyDescent="0.25">
      <c r="A29" s="7">
        <v>13</v>
      </c>
      <c r="B29" s="40"/>
      <c r="C29" s="40"/>
      <c r="D29" s="53" t="str">
        <f>IF(C29="","",VLOOKUP(C29,Personalmittelsätze!$K$2:$M$8,3,FALSE))</f>
        <v/>
      </c>
      <c r="E29" s="41"/>
      <c r="F29" s="41"/>
      <c r="G29" s="42"/>
      <c r="H29" s="71">
        <f t="shared" si="0"/>
        <v>0</v>
      </c>
      <c r="I29" s="54" t="str">
        <f>IF(C29="","",ROUNDDOWN(H29*VLOOKUP(C29,Personalmittelsätze!$A$13:$H$25,6,FALSE),2))</f>
        <v/>
      </c>
    </row>
    <row r="30" spans="1:9" s="2" customFormat="1" x14ac:dyDescent="0.25">
      <c r="A30" s="7">
        <v>14</v>
      </c>
      <c r="B30" s="40"/>
      <c r="C30" s="40"/>
      <c r="D30" s="53" t="str">
        <f>IF(C30="","",VLOOKUP(C30,Personalmittelsätze!$K$2:$M$8,3,FALSE))</f>
        <v/>
      </c>
      <c r="E30" s="41"/>
      <c r="F30" s="41"/>
      <c r="G30" s="42"/>
      <c r="H30" s="71">
        <f t="shared" si="0"/>
        <v>0</v>
      </c>
      <c r="I30" s="54" t="str">
        <f>IF(C30="","",ROUNDDOWN(H30*VLOOKUP(C30,Personalmittelsätze!$A$13:$H$25,6,FALSE),2))</f>
        <v/>
      </c>
    </row>
    <row r="31" spans="1:9" s="2" customFormat="1" x14ac:dyDescent="0.25">
      <c r="A31" s="7">
        <v>15</v>
      </c>
      <c r="B31" s="40"/>
      <c r="C31" s="40"/>
      <c r="D31" s="53" t="str">
        <f>IF(C31="","",VLOOKUP(C31,Personalmittelsätze!$K$2:$M$8,3,FALSE))</f>
        <v/>
      </c>
      <c r="E31" s="41"/>
      <c r="F31" s="41"/>
      <c r="G31" s="42"/>
      <c r="H31" s="71">
        <f t="shared" si="0"/>
        <v>0</v>
      </c>
      <c r="I31" s="54" t="str">
        <f>IF(C31="","",ROUNDDOWN(H31*VLOOKUP(C31,Personalmittelsätze!$A$13:$H$25,6,FALSE),2))</f>
        <v/>
      </c>
    </row>
    <row r="32" spans="1:9" s="2" customFormat="1" x14ac:dyDescent="0.25">
      <c r="A32" s="7">
        <v>16</v>
      </c>
      <c r="B32" s="40"/>
      <c r="C32" s="40"/>
      <c r="D32" s="53" t="str">
        <f>IF(C32="","",VLOOKUP(C32,Personalmittelsätze!$K$2:$M$8,3,FALSE))</f>
        <v/>
      </c>
      <c r="E32" s="41"/>
      <c r="F32" s="41"/>
      <c r="G32" s="42"/>
      <c r="H32" s="71">
        <f t="shared" si="0"/>
        <v>0</v>
      </c>
      <c r="I32" s="54" t="str">
        <f>IF(C32="","",ROUNDDOWN(H32*VLOOKUP(C32,Personalmittelsätze!$A$13:$H$25,6,FALSE),2))</f>
        <v/>
      </c>
    </row>
    <row r="33" spans="1:9" s="2" customFormat="1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s="2" customFormat="1" ht="26.45" customHeight="1" x14ac:dyDescent="0.25">
      <c r="A34" s="8"/>
      <c r="B34" s="8"/>
      <c r="C34" s="8"/>
      <c r="D34" s="8"/>
      <c r="E34" s="8"/>
      <c r="F34" s="84" t="s">
        <v>52</v>
      </c>
      <c r="G34" s="85"/>
      <c r="H34" s="86"/>
      <c r="I34" s="55">
        <f>SUM(I17:I32)</f>
        <v>0</v>
      </c>
    </row>
    <row r="35" spans="1:9" s="2" customFormat="1" x14ac:dyDescent="0.25"/>
    <row r="36" spans="1:9" s="2" customFormat="1" x14ac:dyDescent="0.25">
      <c r="B36" s="5" t="s">
        <v>3</v>
      </c>
    </row>
    <row r="37" spans="1:9" s="2" customFormat="1" x14ac:dyDescent="0.25"/>
    <row r="38" spans="1:9" s="2" customFormat="1" ht="51" customHeight="1" x14ac:dyDescent="0.25">
      <c r="A38" s="36" t="s">
        <v>7</v>
      </c>
      <c r="B38" s="37" t="s">
        <v>4</v>
      </c>
      <c r="C38" s="38" t="s">
        <v>50</v>
      </c>
      <c r="D38" s="38" t="s">
        <v>40</v>
      </c>
      <c r="E38" s="38" t="s">
        <v>10</v>
      </c>
      <c r="F38" s="38" t="s">
        <v>11</v>
      </c>
      <c r="G38" s="93" t="s">
        <v>80</v>
      </c>
      <c r="H38" s="94"/>
      <c r="I38" s="39" t="s">
        <v>6</v>
      </c>
    </row>
    <row r="39" spans="1:9" s="2" customFormat="1" x14ac:dyDescent="0.25">
      <c r="A39" s="6">
        <v>1</v>
      </c>
      <c r="B39" s="40"/>
      <c r="C39" s="40"/>
      <c r="D39" s="56" t="str">
        <f>IF(C39="","",VLOOKUP(C39,Personalmittelsätze!$K$2:$M$8,3,FALSE))</f>
        <v/>
      </c>
      <c r="E39" s="41"/>
      <c r="F39" s="41"/>
      <c r="G39" s="73"/>
      <c r="H39" s="74"/>
      <c r="I39" s="57" t="str">
        <f>IF(C39="","",ROUNDDOWN(G39*VLOOKUP(C39,Personalmittelsätze!$A$13:$H$25,6,FALSE),2))</f>
        <v/>
      </c>
    </row>
    <row r="40" spans="1:9" s="2" customFormat="1" x14ac:dyDescent="0.25">
      <c r="A40" s="6">
        <v>2</v>
      </c>
      <c r="B40" s="40"/>
      <c r="C40" s="40"/>
      <c r="D40" s="56" t="str">
        <f>IF(C40="","",VLOOKUP(C40,Personalmittelsätze!$K$2:$M$8,3,FALSE))</f>
        <v/>
      </c>
      <c r="E40" s="41"/>
      <c r="F40" s="41"/>
      <c r="G40" s="73"/>
      <c r="H40" s="74"/>
      <c r="I40" s="57" t="str">
        <f>IF(C40="","",ROUNDDOWN(G40*VLOOKUP(C40,Personalmittelsätze!$A$13:$H$25,6,FALSE),2))</f>
        <v/>
      </c>
    </row>
    <row r="41" spans="1:9" s="2" customFormat="1" x14ac:dyDescent="0.25">
      <c r="A41" s="6">
        <v>3</v>
      </c>
      <c r="B41" s="40"/>
      <c r="C41" s="40"/>
      <c r="D41" s="56" t="str">
        <f>IF(C41="","",VLOOKUP(C41,Personalmittelsätze!$K$2:$M$8,3,FALSE))</f>
        <v/>
      </c>
      <c r="E41" s="41"/>
      <c r="F41" s="41"/>
      <c r="G41" s="73"/>
      <c r="H41" s="74"/>
      <c r="I41" s="57" t="str">
        <f>IF(C41="","",ROUNDDOWN(G41*VLOOKUP(C41,Personalmittelsätze!$A$13:$H$25,6,FALSE),2))</f>
        <v/>
      </c>
    </row>
    <row r="42" spans="1:9" s="2" customFormat="1" x14ac:dyDescent="0.25">
      <c r="A42" s="7">
        <v>4</v>
      </c>
      <c r="B42" s="40"/>
      <c r="C42" s="40"/>
      <c r="D42" s="56" t="str">
        <f>IF(C42="","",VLOOKUP(C42,Personalmittelsätze!$K$2:$M$8,3,FALSE))</f>
        <v/>
      </c>
      <c r="E42" s="41"/>
      <c r="F42" s="41"/>
      <c r="G42" s="73"/>
      <c r="H42" s="74"/>
      <c r="I42" s="57" t="str">
        <f>IF(C42="","",ROUNDDOWN(G42*VLOOKUP(C42,Personalmittelsätze!$A$13:$H$25,6,FALSE),2))</f>
        <v/>
      </c>
    </row>
    <row r="43" spans="1:9" s="2" customFormat="1" x14ac:dyDescent="0.25">
      <c r="A43" s="7">
        <v>5</v>
      </c>
      <c r="B43" s="40"/>
      <c r="C43" s="40"/>
      <c r="D43" s="56" t="str">
        <f>IF(C43="","",VLOOKUP(C43,Personalmittelsätze!$K$2:$M$8,3,FALSE))</f>
        <v/>
      </c>
      <c r="E43" s="41"/>
      <c r="F43" s="41"/>
      <c r="G43" s="73"/>
      <c r="H43" s="74"/>
      <c r="I43" s="57" t="str">
        <f>IF(C43="","",ROUNDDOWN(G43*VLOOKUP(C43,Personalmittelsätze!$A$13:$H$25,6,FALSE),2))</f>
        <v/>
      </c>
    </row>
    <row r="44" spans="1:9" s="2" customFormat="1" x14ac:dyDescent="0.25">
      <c r="A44" s="7">
        <v>6</v>
      </c>
      <c r="B44" s="40"/>
      <c r="C44" s="40"/>
      <c r="D44" s="56" t="str">
        <f>IF(C44="","",VLOOKUP(C44,Personalmittelsätze!$K$2:$M$8,3,FALSE))</f>
        <v/>
      </c>
      <c r="E44" s="41"/>
      <c r="F44" s="41"/>
      <c r="G44" s="73"/>
      <c r="H44" s="74"/>
      <c r="I44" s="57" t="str">
        <f>IF(C44="","",ROUNDDOWN(G44*VLOOKUP(C44,Personalmittelsätze!$A$13:$H$25,6,FALSE),2))</f>
        <v/>
      </c>
    </row>
    <row r="45" spans="1:9" s="2" customFormat="1" x14ac:dyDescent="0.25">
      <c r="A45" s="7">
        <v>7</v>
      </c>
      <c r="B45" s="40"/>
      <c r="C45" s="40"/>
      <c r="D45" s="56" t="str">
        <f>IF(C45="","",VLOOKUP(C45,Personalmittelsätze!$K$2:$M$8,3,FALSE))</f>
        <v/>
      </c>
      <c r="E45" s="41"/>
      <c r="F45" s="41"/>
      <c r="G45" s="73"/>
      <c r="H45" s="74"/>
      <c r="I45" s="57" t="str">
        <f>IF(C45="","",ROUNDDOWN(G45*VLOOKUP(C45,Personalmittelsätze!$A$13:$H$25,6,FALSE),2))</f>
        <v/>
      </c>
    </row>
    <row r="46" spans="1:9" s="2" customFormat="1" x14ac:dyDescent="0.25">
      <c r="A46" s="7">
        <v>8</v>
      </c>
      <c r="B46" s="40"/>
      <c r="C46" s="40"/>
      <c r="D46" s="56" t="str">
        <f>IF(C46="","",VLOOKUP(C46,Personalmittelsätze!$K$2:$M$8,3,FALSE))</f>
        <v/>
      </c>
      <c r="E46" s="41"/>
      <c r="F46" s="41"/>
      <c r="G46" s="73"/>
      <c r="H46" s="74"/>
      <c r="I46" s="57" t="str">
        <f>IF(C46="","",ROUNDDOWN(G46*VLOOKUP(C46,Personalmittelsätze!$A$13:$H$25,6,FALSE),2))</f>
        <v/>
      </c>
    </row>
    <row r="47" spans="1:9" s="2" customFormat="1" x14ac:dyDescent="0.25">
      <c r="A47" s="7">
        <v>9</v>
      </c>
      <c r="B47" s="40"/>
      <c r="C47" s="40"/>
      <c r="D47" s="56" t="str">
        <f>IF(C47="","",VLOOKUP(C47,Personalmittelsätze!$K$2:$M$8,3,FALSE))</f>
        <v/>
      </c>
      <c r="E47" s="41"/>
      <c r="F47" s="41"/>
      <c r="G47" s="73"/>
      <c r="H47" s="74"/>
      <c r="I47" s="57" t="str">
        <f>IF(C47="","",ROUNDDOWN(G47*VLOOKUP(C47,Personalmittelsätze!$A$13:$H$25,6,FALSE),2))</f>
        <v/>
      </c>
    </row>
    <row r="48" spans="1:9" s="2" customFormat="1" x14ac:dyDescent="0.25">
      <c r="A48" s="7">
        <v>10</v>
      </c>
      <c r="B48" s="40"/>
      <c r="C48" s="40"/>
      <c r="D48" s="56" t="str">
        <f>IF(C48="","",VLOOKUP(C48,Personalmittelsätze!$K$2:$M$8,3,FALSE))</f>
        <v/>
      </c>
      <c r="E48" s="41"/>
      <c r="F48" s="41"/>
      <c r="G48" s="73"/>
      <c r="H48" s="74"/>
      <c r="I48" s="57" t="str">
        <f>IF(C48="","",ROUNDDOWN(G48*VLOOKUP(C48,Personalmittelsätze!$A$13:$H$25,6,FALSE),2))</f>
        <v/>
      </c>
    </row>
    <row r="49" spans="1:9" s="2" customFormat="1" x14ac:dyDescent="0.25">
      <c r="A49" s="7">
        <v>11</v>
      </c>
      <c r="B49" s="40"/>
      <c r="C49" s="40"/>
      <c r="D49" s="56" t="str">
        <f>IF(C49="","",VLOOKUP(C49,Personalmittelsätze!$K$2:$M$8,3,FALSE))</f>
        <v/>
      </c>
      <c r="E49" s="41"/>
      <c r="F49" s="41"/>
      <c r="G49" s="73"/>
      <c r="H49" s="74"/>
      <c r="I49" s="57" t="str">
        <f>IF(C49="","",ROUNDDOWN(G49*VLOOKUP(C49,Personalmittelsätze!$A$13:$H$25,6,FALSE),2))</f>
        <v/>
      </c>
    </row>
    <row r="50" spans="1:9" s="2" customFormat="1" x14ac:dyDescent="0.25">
      <c r="A50" s="7">
        <v>12</v>
      </c>
      <c r="B50" s="40"/>
      <c r="C50" s="40"/>
      <c r="D50" s="56" t="str">
        <f>IF(C50="","",VLOOKUP(C50,Personalmittelsätze!$K$2:$M$8,3,FALSE))</f>
        <v/>
      </c>
      <c r="E50" s="41"/>
      <c r="F50" s="41"/>
      <c r="G50" s="73"/>
      <c r="H50" s="74"/>
      <c r="I50" s="57" t="str">
        <f>IF(C50="","",ROUNDDOWN(G50*VLOOKUP(C50,Personalmittelsätze!$A$13:$H$25,6,FALSE),2))</f>
        <v/>
      </c>
    </row>
    <row r="51" spans="1:9" s="2" customFormat="1" x14ac:dyDescent="0.25">
      <c r="A51" s="7">
        <v>13</v>
      </c>
      <c r="B51" s="40"/>
      <c r="C51" s="40"/>
      <c r="D51" s="56" t="str">
        <f>IF(C51="","",VLOOKUP(C51,Personalmittelsätze!$K$2:$M$8,3,FALSE))</f>
        <v/>
      </c>
      <c r="E51" s="41"/>
      <c r="F51" s="41"/>
      <c r="G51" s="73"/>
      <c r="H51" s="74"/>
      <c r="I51" s="57" t="str">
        <f>IF(C51="","",ROUNDDOWN(G51*VLOOKUP(C51,Personalmittelsätze!$A$13:$H$25,6,FALSE),2))</f>
        <v/>
      </c>
    </row>
    <row r="52" spans="1:9" s="2" customFormat="1" x14ac:dyDescent="0.25">
      <c r="A52" s="7">
        <v>14</v>
      </c>
      <c r="B52" s="40"/>
      <c r="C52" s="40"/>
      <c r="D52" s="56" t="str">
        <f>IF(C52="","",VLOOKUP(C52,Personalmittelsätze!$K$2:$M$8,3,FALSE))</f>
        <v/>
      </c>
      <c r="E52" s="41"/>
      <c r="F52" s="41"/>
      <c r="G52" s="73"/>
      <c r="H52" s="74"/>
      <c r="I52" s="57" t="str">
        <f>IF(C52="","",ROUNDDOWN(G52*VLOOKUP(C52,Personalmittelsätze!$A$13:$H$25,6,FALSE),2))</f>
        <v/>
      </c>
    </row>
    <row r="53" spans="1:9" s="2" customFormat="1" x14ac:dyDescent="0.25">
      <c r="A53" s="7">
        <v>15</v>
      </c>
      <c r="B53" s="40"/>
      <c r="C53" s="40"/>
      <c r="D53" s="56" t="str">
        <f>IF(C53="","",VLOOKUP(C53,Personalmittelsätze!$K$2:$M$8,3,FALSE))</f>
        <v/>
      </c>
      <c r="E53" s="41"/>
      <c r="F53" s="41"/>
      <c r="G53" s="73"/>
      <c r="H53" s="74"/>
      <c r="I53" s="57" t="str">
        <f>IF(C53="","",ROUNDDOWN(G53*VLOOKUP(C53,Personalmittelsätze!$A$13:$H$25,6,FALSE),2))</f>
        <v/>
      </c>
    </row>
    <row r="54" spans="1:9" s="2" customFormat="1" x14ac:dyDescent="0.25">
      <c r="A54" s="7">
        <v>16</v>
      </c>
      <c r="B54" s="40"/>
      <c r="C54" s="40"/>
      <c r="D54" s="56" t="str">
        <f>IF(C54="","",VLOOKUP(C54,Personalmittelsätze!$K$2:$M$8,3,FALSE))</f>
        <v/>
      </c>
      <c r="E54" s="41"/>
      <c r="F54" s="41"/>
      <c r="G54" s="73"/>
      <c r="H54" s="74"/>
      <c r="I54" s="57" t="str">
        <f>IF(C54="","",ROUNDDOWN(G54*VLOOKUP(C54,Personalmittelsätze!$A$13:$H$25,6,FALSE),2))</f>
        <v/>
      </c>
    </row>
    <row r="55" spans="1:9" s="2" customFormat="1" x14ac:dyDescent="0.25">
      <c r="A55" s="8"/>
      <c r="B55" s="8"/>
      <c r="C55" s="8"/>
      <c r="D55" s="8"/>
      <c r="E55" s="8"/>
      <c r="F55" s="8"/>
      <c r="G55" s="8"/>
      <c r="H55" s="8"/>
      <c r="I55" s="9"/>
    </row>
    <row r="56" spans="1:9" s="2" customFormat="1" ht="26.45" customHeight="1" x14ac:dyDescent="0.25">
      <c r="A56" s="8"/>
      <c r="B56" s="8"/>
      <c r="C56" s="8"/>
      <c r="D56" s="8"/>
      <c r="E56" s="8"/>
      <c r="F56" s="87" t="s">
        <v>53</v>
      </c>
      <c r="G56" s="88"/>
      <c r="H56" s="89"/>
      <c r="I56" s="58">
        <f>SUM(I39:I54)</f>
        <v>0</v>
      </c>
    </row>
    <row r="57" spans="1:9" s="2" customFormat="1" x14ac:dyDescent="0.25"/>
    <row r="58" spans="1:9" s="2" customFormat="1" x14ac:dyDescent="0.25"/>
    <row r="59" spans="1:9" s="2" customFormat="1" x14ac:dyDescent="0.25">
      <c r="F59" s="90" t="s">
        <v>41</v>
      </c>
      <c r="G59" s="90"/>
      <c r="H59" s="90"/>
      <c r="I59" s="59">
        <f>SUM(I34+I56)</f>
        <v>0</v>
      </c>
    </row>
    <row r="60" spans="1:9" s="2" customFormat="1" x14ac:dyDescent="0.25">
      <c r="F60" s="91" t="s">
        <v>1</v>
      </c>
      <c r="G60" s="91"/>
      <c r="H60" s="91"/>
      <c r="I60" s="60">
        <f>ROUNDDOWN(I59*35%,2)</f>
        <v>0</v>
      </c>
    </row>
    <row r="61" spans="1:9" s="2" customFormat="1" x14ac:dyDescent="0.25">
      <c r="F61" s="92" t="s">
        <v>0</v>
      </c>
      <c r="G61" s="92"/>
      <c r="H61" s="92"/>
      <c r="I61" s="59">
        <f>SUM(I59:I60)</f>
        <v>0</v>
      </c>
    </row>
    <row r="62" spans="1:9" s="2" customFormat="1" x14ac:dyDescent="0.25"/>
    <row r="63" spans="1:9" s="2" customFormat="1" x14ac:dyDescent="0.25"/>
    <row r="64" spans="1:9" s="2" customFormat="1" x14ac:dyDescent="0.25"/>
    <row r="65" spans="2:4" s="2" customFormat="1" x14ac:dyDescent="0.25">
      <c r="B65" s="75"/>
      <c r="C65" s="75"/>
      <c r="D65" s="75"/>
    </row>
    <row r="66" spans="2:4" s="2" customFormat="1" x14ac:dyDescent="0.25">
      <c r="B66" s="76" t="s">
        <v>54</v>
      </c>
      <c r="C66" s="76"/>
      <c r="D66" s="76"/>
    </row>
    <row r="67" spans="2:4" x14ac:dyDescent="0.25"/>
    <row r="68" spans="2:4" x14ac:dyDescent="0.25"/>
    <row r="69" spans="2:4" x14ac:dyDescent="0.25"/>
  </sheetData>
  <sheetProtection algorithmName="SHA-512" hashValue="eb8o54l/aTfpKC1UHVPKBwdJccK8fFeVvj3vH31yV3oMm7qb9nOv9qvMZFHZQQj8KCjwRZZnc6PW//Oejt9X/w==" saltValue="mH36ozw+FzDwBpglib8JJQ==" spinCount="100000" sheet="1" objects="1" scenarios="1"/>
  <mergeCells count="30">
    <mergeCell ref="A12:B12"/>
    <mergeCell ref="A5:E5"/>
    <mergeCell ref="A6:B6"/>
    <mergeCell ref="A10:B10"/>
    <mergeCell ref="C10:D10"/>
    <mergeCell ref="A11:B11"/>
    <mergeCell ref="G48:H48"/>
    <mergeCell ref="F34:H34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B66:D66"/>
    <mergeCell ref="G49:H49"/>
    <mergeCell ref="G50:H50"/>
    <mergeCell ref="G51:H51"/>
    <mergeCell ref="G52:H52"/>
    <mergeCell ref="G53:H53"/>
    <mergeCell ref="G54:H54"/>
    <mergeCell ref="F56:H56"/>
    <mergeCell ref="F59:H59"/>
    <mergeCell ref="F60:H60"/>
    <mergeCell ref="F61:H61"/>
    <mergeCell ref="B65:D65"/>
  </mergeCells>
  <dataValidations count="4">
    <dataValidation type="custom" allowBlank="1" showInputMessage="1" showErrorMessage="1" errorTitle="Anzahl Dezimalstellen" error="_x000a_" sqref="H17:H32" xr:uid="{00000000-0002-0000-0100-000000000000}">
      <formula1>MOD(H17*10^2,1)=0</formula1>
    </dataValidation>
    <dataValidation type="custom" allowBlank="1" showInputMessage="1" showErrorMessage="1" errorTitle="Anzahl Dezimalstellen" error="Der eingegebene Wert entspricht nicht den Vorgaben." prompt="Die Eingabe darf 2 Nachkommastellen nicht überschreiten." sqref="G40:G54 G39:H39" xr:uid="{00000000-0002-0000-0100-000001000000}">
      <formula1>MOD(G39*10^2,1)=0</formula1>
    </dataValidation>
    <dataValidation type="list" allowBlank="1" showInputMessage="1" showErrorMessage="1" sqref="C17:C32" xr:uid="{00000000-0002-0000-0100-000002000000}">
      <formula1>"I,II,III,IV,V,VI"</formula1>
    </dataValidation>
    <dataValidation type="list" allowBlank="1" showInputMessage="1" showErrorMessage="1" sqref="C39:C54" xr:uid="{00000000-0002-0000-0100-000003000000}">
      <formula1>"VII+VIII"</formula1>
    </dataValidation>
  </dataValidations>
  <pageMargins left="0.70866141732283472" right="0.70866141732283472" top="0.78740157480314965" bottom="0.78740157480314965" header="0.31496062992125984" footer="0.31496062992125984"/>
  <pageSetup paperSize="9" scale="88" orientation="landscape" r:id="rId1"/>
  <headerFooter>
    <oddFooter xml:space="preserve">&amp;R&amp;8Stand:  08.01.2026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allowBlank="1" showInputMessage="1" showErrorMessage="1" errorTitle="Anzahl Dezimalstellen" error="Der eingegebene Wert entspricht nicht den Vorgaben." prompt="Die Eingabe einer VZÄ darf nur im Bereich 0-1 liegen und 2 Nachkommastellen nicht überschreiten." xr:uid="{00000000-0002-0000-0100-000004000000}">
          <x14:formula1>
            <xm:f>IF(ISNA(MATCH(C17,Personalmittelsätze!$K$2:$K$7,0)),TRUE,AND(ISNUMBER(G17),0&lt;G17,G17&lt;=1,(LEN(TEXT(MOD(G17,1),"@"))-2)&lt;=2))</xm:f>
          </x14:formula1>
          <xm:sqref>G17:G32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Q30"/>
  <sheetViews>
    <sheetView zoomScaleNormal="100" workbookViewId="0">
      <selection activeCell="B6" sqref="B6"/>
    </sheetView>
  </sheetViews>
  <sheetFormatPr baseColWidth="10" defaultRowHeight="15" x14ac:dyDescent="0.25"/>
  <cols>
    <col min="1" max="1" width="7.5703125" customWidth="1"/>
    <col min="2" max="2" width="29.28515625" customWidth="1"/>
    <col min="12" max="12" width="41.140625" customWidth="1"/>
  </cols>
  <sheetData>
    <row r="1" spans="1:17" ht="15.75" x14ac:dyDescent="0.25">
      <c r="A1" s="2"/>
      <c r="B1" s="33"/>
      <c r="C1" s="2"/>
      <c r="D1" s="2"/>
      <c r="E1" s="2"/>
      <c r="F1" s="2"/>
      <c r="G1" s="1"/>
      <c r="H1" s="2"/>
      <c r="I1" s="2"/>
      <c r="J1" s="2"/>
      <c r="K1" s="33" t="s">
        <v>51</v>
      </c>
      <c r="L1" s="2"/>
      <c r="M1" s="1" t="s">
        <v>42</v>
      </c>
      <c r="N1" s="2"/>
      <c r="O1" s="2"/>
      <c r="P1" s="1"/>
      <c r="Q1" s="2"/>
    </row>
    <row r="2" spans="1:17" x14ac:dyDescent="0.25">
      <c r="A2" s="2"/>
      <c r="B2" s="72" t="s">
        <v>84</v>
      </c>
      <c r="C2" s="34"/>
      <c r="D2" s="34"/>
      <c r="E2" s="34"/>
      <c r="F2" s="34"/>
      <c r="G2" s="2"/>
      <c r="H2" s="2"/>
      <c r="I2" s="2"/>
      <c r="J2" s="2"/>
      <c r="K2" s="2" t="s">
        <v>15</v>
      </c>
      <c r="L2" s="34" t="s">
        <v>16</v>
      </c>
      <c r="M2" s="2" t="s">
        <v>43</v>
      </c>
      <c r="N2" s="34"/>
      <c r="O2" s="34"/>
      <c r="P2" s="2"/>
      <c r="Q2" s="2"/>
    </row>
    <row r="3" spans="1:17" x14ac:dyDescent="0.25">
      <c r="A3" s="2"/>
      <c r="B3" s="72" t="s">
        <v>85</v>
      </c>
      <c r="C3" s="34"/>
      <c r="D3" s="34"/>
      <c r="E3" s="34"/>
      <c r="F3" s="34"/>
      <c r="G3" s="2"/>
      <c r="H3" s="2"/>
      <c r="I3" s="2"/>
      <c r="J3" s="2"/>
      <c r="K3" s="2" t="s">
        <v>17</v>
      </c>
      <c r="L3" s="34" t="s">
        <v>18</v>
      </c>
      <c r="M3" s="2" t="s">
        <v>44</v>
      </c>
      <c r="N3" s="34"/>
      <c r="O3" s="34"/>
      <c r="P3" s="2"/>
      <c r="Q3" s="2"/>
    </row>
    <row r="4" spans="1:17" x14ac:dyDescent="0.25">
      <c r="A4" s="2"/>
      <c r="B4" s="2"/>
      <c r="C4" s="34"/>
      <c r="D4" s="34"/>
      <c r="E4" s="34"/>
      <c r="F4" s="34"/>
      <c r="G4" s="2"/>
      <c r="H4" s="2"/>
      <c r="I4" s="2"/>
      <c r="J4" s="2"/>
      <c r="K4" s="2" t="s">
        <v>19</v>
      </c>
      <c r="L4" s="34" t="s">
        <v>20</v>
      </c>
      <c r="M4" s="2" t="s">
        <v>45</v>
      </c>
      <c r="N4" s="34"/>
      <c r="O4" s="34"/>
      <c r="P4" s="2"/>
      <c r="Q4" s="2"/>
    </row>
    <row r="5" spans="1:17" x14ac:dyDescent="0.25">
      <c r="A5" s="2"/>
      <c r="B5" s="72" t="s">
        <v>86</v>
      </c>
      <c r="C5" s="34"/>
      <c r="D5" s="34"/>
      <c r="E5" s="34"/>
      <c r="F5" s="34"/>
      <c r="G5" s="2"/>
      <c r="H5" s="2"/>
      <c r="I5" s="2"/>
      <c r="J5" s="2"/>
      <c r="K5" s="2" t="s">
        <v>21</v>
      </c>
      <c r="L5" s="34" t="s">
        <v>22</v>
      </c>
      <c r="M5" s="2" t="s">
        <v>46</v>
      </c>
      <c r="N5" s="34"/>
      <c r="O5" s="34"/>
      <c r="P5" s="2"/>
      <c r="Q5" s="2"/>
    </row>
    <row r="6" spans="1:17" x14ac:dyDescent="0.25">
      <c r="A6" s="2"/>
      <c r="B6" s="2"/>
      <c r="C6" s="34"/>
      <c r="D6" s="34"/>
      <c r="E6" s="34"/>
      <c r="F6" s="34"/>
      <c r="G6" s="2"/>
      <c r="H6" s="2"/>
      <c r="I6" s="2"/>
      <c r="J6" s="2"/>
      <c r="K6" s="2" t="s">
        <v>23</v>
      </c>
      <c r="L6" s="34" t="s">
        <v>24</v>
      </c>
      <c r="M6" s="2" t="s">
        <v>47</v>
      </c>
      <c r="N6" s="34"/>
      <c r="O6" s="34"/>
      <c r="P6" s="2"/>
      <c r="Q6" s="2"/>
    </row>
    <row r="7" spans="1:17" x14ac:dyDescent="0.25">
      <c r="A7" s="2"/>
      <c r="B7" s="2"/>
      <c r="C7" s="34"/>
      <c r="D7" s="34"/>
      <c r="E7" s="34"/>
      <c r="F7" s="34"/>
      <c r="G7" s="2"/>
      <c r="H7" s="2"/>
      <c r="I7" s="2"/>
      <c r="J7" s="2"/>
      <c r="K7" s="2" t="s">
        <v>12</v>
      </c>
      <c r="L7" s="34" t="s">
        <v>25</v>
      </c>
      <c r="M7" s="2" t="s">
        <v>48</v>
      </c>
      <c r="N7" s="34"/>
      <c r="O7" s="34"/>
      <c r="P7" s="2"/>
      <c r="Q7" s="2"/>
    </row>
    <row r="8" spans="1:17" x14ac:dyDescent="0.25">
      <c r="A8" s="2"/>
      <c r="B8" s="2"/>
      <c r="C8" s="34"/>
      <c r="D8" s="34"/>
      <c r="E8" s="34"/>
      <c r="F8" s="34"/>
      <c r="G8" s="2"/>
      <c r="H8" s="2"/>
      <c r="I8" s="2"/>
      <c r="J8" s="2"/>
      <c r="K8" s="2" t="s">
        <v>26</v>
      </c>
      <c r="L8" s="34" t="s">
        <v>83</v>
      </c>
      <c r="M8" s="2" t="s">
        <v>49</v>
      </c>
      <c r="N8" s="34"/>
      <c r="O8" s="34"/>
      <c r="P8" s="2"/>
      <c r="Q8" s="2"/>
    </row>
    <row r="9" spans="1:17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"/>
      <c r="P9" s="2"/>
      <c r="Q9" s="2"/>
    </row>
    <row r="10" spans="1:17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15.75" x14ac:dyDescent="0.25">
      <c r="A11" s="2"/>
      <c r="B11" s="10" t="s">
        <v>28</v>
      </c>
      <c r="C11" s="10"/>
      <c r="D11" s="10"/>
      <c r="E11" s="10"/>
      <c r="F11" s="2"/>
      <c r="G11" s="2"/>
      <c r="H11" s="2"/>
      <c r="I11" s="2"/>
      <c r="J11" s="2"/>
      <c r="K11" s="11"/>
      <c r="L11" s="11"/>
      <c r="M11" s="11"/>
      <c r="N11" s="11"/>
      <c r="O11" s="11"/>
      <c r="P11" s="2"/>
      <c r="Q11" s="2"/>
    </row>
    <row r="12" spans="1:17" x14ac:dyDescent="0.25">
      <c r="A12" s="2"/>
      <c r="B12" s="2"/>
      <c r="C12" s="12">
        <v>2029</v>
      </c>
      <c r="D12" s="12">
        <v>2028</v>
      </c>
      <c r="E12" s="12">
        <v>2027</v>
      </c>
      <c r="F12" s="27">
        <v>2026</v>
      </c>
      <c r="G12" s="27">
        <v>2025</v>
      </c>
      <c r="H12" s="13">
        <v>2024</v>
      </c>
      <c r="I12" s="32"/>
      <c r="J12" s="2"/>
      <c r="K12" s="14"/>
      <c r="L12" s="14"/>
      <c r="M12" s="14"/>
      <c r="N12" s="14"/>
      <c r="O12" s="14"/>
      <c r="P12" s="14"/>
      <c r="Q12" s="15"/>
    </row>
    <row r="13" spans="1:17" ht="37.5" customHeight="1" x14ac:dyDescent="0.25">
      <c r="A13" s="2" t="s">
        <v>15</v>
      </c>
      <c r="B13" s="16" t="s">
        <v>29</v>
      </c>
      <c r="C13" s="17">
        <f t="shared" ref="C13:E18" si="0">ROUNDUP(((D13/100)*3),0)+D13</f>
        <v>9317</v>
      </c>
      <c r="D13" s="17">
        <f t="shared" si="0"/>
        <v>9045</v>
      </c>
      <c r="E13" s="17">
        <f t="shared" si="0"/>
        <v>8781</v>
      </c>
      <c r="F13" s="66">
        <v>8525</v>
      </c>
      <c r="G13" s="66">
        <v>8525</v>
      </c>
      <c r="H13" s="18">
        <v>8350</v>
      </c>
      <c r="I13" s="19"/>
      <c r="J13" s="2"/>
      <c r="K13" s="20"/>
      <c r="L13" s="20"/>
      <c r="M13" s="20"/>
      <c r="N13" s="20"/>
      <c r="O13" s="20"/>
      <c r="P13" s="20"/>
      <c r="Q13" s="20"/>
    </row>
    <row r="14" spans="1:17" ht="31.5" customHeight="1" x14ac:dyDescent="0.25">
      <c r="A14" s="2" t="s">
        <v>17</v>
      </c>
      <c r="B14" s="16" t="s">
        <v>30</v>
      </c>
      <c r="C14" s="17">
        <f t="shared" si="0"/>
        <v>8033</v>
      </c>
      <c r="D14" s="17">
        <f t="shared" si="0"/>
        <v>7799</v>
      </c>
      <c r="E14" s="17">
        <f t="shared" si="0"/>
        <v>7571</v>
      </c>
      <c r="F14" s="66">
        <v>7350</v>
      </c>
      <c r="G14" s="66">
        <v>7350</v>
      </c>
      <c r="H14" s="18">
        <v>7175</v>
      </c>
      <c r="I14" s="19"/>
      <c r="J14" s="2"/>
      <c r="K14" s="21"/>
      <c r="L14" s="21"/>
      <c r="M14" s="21"/>
      <c r="N14" s="21"/>
      <c r="O14" s="21"/>
      <c r="P14" s="22"/>
      <c r="Q14" s="21"/>
    </row>
    <row r="15" spans="1:17" ht="60" customHeight="1" x14ac:dyDescent="0.25">
      <c r="A15" s="2" t="s">
        <v>19</v>
      </c>
      <c r="B15" s="16" t="s">
        <v>31</v>
      </c>
      <c r="C15" s="17">
        <f t="shared" si="0"/>
        <v>10109</v>
      </c>
      <c r="D15" s="17">
        <f t="shared" si="0"/>
        <v>9814</v>
      </c>
      <c r="E15" s="17">
        <f t="shared" si="0"/>
        <v>9528</v>
      </c>
      <c r="F15" s="66">
        <v>9250</v>
      </c>
      <c r="G15" s="66">
        <v>9250</v>
      </c>
      <c r="H15" s="18">
        <v>8800</v>
      </c>
      <c r="I15" s="19"/>
      <c r="J15" s="2"/>
      <c r="K15" s="16"/>
      <c r="L15" s="23"/>
      <c r="M15" s="23"/>
      <c r="N15" s="23"/>
      <c r="O15" s="23"/>
      <c r="P15" s="23"/>
      <c r="Q15" s="24"/>
    </row>
    <row r="16" spans="1:17" ht="36.75" customHeight="1" x14ac:dyDescent="0.25">
      <c r="A16" s="2" t="s">
        <v>21</v>
      </c>
      <c r="B16" s="16" t="s">
        <v>32</v>
      </c>
      <c r="C16" s="17">
        <f t="shared" si="0"/>
        <v>7432</v>
      </c>
      <c r="D16" s="17">
        <f t="shared" si="0"/>
        <v>7215</v>
      </c>
      <c r="E16" s="17">
        <f t="shared" si="0"/>
        <v>7004</v>
      </c>
      <c r="F16" s="66">
        <v>6800</v>
      </c>
      <c r="G16" s="66">
        <v>6800</v>
      </c>
      <c r="H16" s="18">
        <v>6650</v>
      </c>
      <c r="I16" s="19"/>
      <c r="J16" s="2"/>
      <c r="K16" s="16"/>
      <c r="L16" s="23"/>
      <c r="M16" s="23"/>
      <c r="N16" s="23"/>
      <c r="O16" s="23"/>
      <c r="P16" s="23"/>
      <c r="Q16" s="24"/>
    </row>
    <row r="17" spans="1:17" ht="39.75" customHeight="1" x14ac:dyDescent="0.25">
      <c r="A17" s="2" t="s">
        <v>23</v>
      </c>
      <c r="B17" s="16" t="s">
        <v>33</v>
      </c>
      <c r="C17" s="17">
        <f t="shared" si="0"/>
        <v>6121</v>
      </c>
      <c r="D17" s="17">
        <f t="shared" si="0"/>
        <v>5942</v>
      </c>
      <c r="E17" s="17">
        <f t="shared" si="0"/>
        <v>5768</v>
      </c>
      <c r="F17" s="66">
        <v>5600</v>
      </c>
      <c r="G17" s="66">
        <v>5600</v>
      </c>
      <c r="H17" s="18">
        <v>5450</v>
      </c>
      <c r="I17" s="19"/>
      <c r="J17" s="2"/>
      <c r="K17" s="16"/>
      <c r="L17" s="23"/>
      <c r="M17" s="23"/>
      <c r="N17" s="23"/>
      <c r="O17" s="23"/>
      <c r="P17" s="23"/>
      <c r="Q17" s="24"/>
    </row>
    <row r="18" spans="1:17" ht="42" customHeight="1" x14ac:dyDescent="0.25">
      <c r="A18" s="2" t="s">
        <v>12</v>
      </c>
      <c r="B18" s="16" t="s">
        <v>34</v>
      </c>
      <c r="C18" s="17">
        <f t="shared" si="0"/>
        <v>5465</v>
      </c>
      <c r="D18" s="17">
        <f t="shared" si="0"/>
        <v>5305</v>
      </c>
      <c r="E18" s="17">
        <f t="shared" si="0"/>
        <v>5150</v>
      </c>
      <c r="F18" s="66">
        <v>5000</v>
      </c>
      <c r="G18" s="66">
        <v>5000</v>
      </c>
      <c r="H18" s="18">
        <v>4800</v>
      </c>
      <c r="I18" s="19"/>
      <c r="J18" s="2"/>
      <c r="K18" s="16"/>
      <c r="L18" s="23"/>
      <c r="M18" s="23"/>
      <c r="N18" s="23"/>
      <c r="O18" s="23"/>
      <c r="P18" s="23"/>
      <c r="Q18" s="24"/>
    </row>
    <row r="19" spans="1:1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5">
      <c r="A20" s="2"/>
      <c r="B20" s="2"/>
      <c r="C20" s="25" t="s">
        <v>35</v>
      </c>
      <c r="D20" s="25"/>
      <c r="E20" s="2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5">
      <c r="A21" s="2"/>
      <c r="B21" s="2"/>
      <c r="C21" s="26" t="s">
        <v>36</v>
      </c>
      <c r="D21" s="26"/>
      <c r="E21" s="2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 x14ac:dyDescent="0.25">
      <c r="A23" s="2"/>
      <c r="B23" s="2"/>
      <c r="C23" s="11" t="s">
        <v>37</v>
      </c>
      <c r="D23" s="11"/>
      <c r="E23" s="11"/>
      <c r="F23" s="11"/>
      <c r="G23" s="11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5">
      <c r="A24" s="2"/>
      <c r="B24" s="2"/>
      <c r="C24" s="12">
        <v>2029</v>
      </c>
      <c r="D24" s="12">
        <v>2028</v>
      </c>
      <c r="E24" s="12">
        <v>2027</v>
      </c>
      <c r="F24" s="27">
        <v>2026</v>
      </c>
      <c r="G24" s="27">
        <v>2025</v>
      </c>
      <c r="H24" s="13">
        <v>2024</v>
      </c>
      <c r="I24" s="32"/>
      <c r="J24" s="2"/>
      <c r="K24" s="2"/>
      <c r="L24" s="2"/>
      <c r="M24" s="2"/>
      <c r="N24" s="2"/>
      <c r="O24" s="2"/>
      <c r="P24" s="2"/>
      <c r="Q24" s="2"/>
    </row>
    <row r="25" spans="1:17" x14ac:dyDescent="0.25">
      <c r="A25" s="2" t="s">
        <v>26</v>
      </c>
      <c r="B25" s="1" t="s">
        <v>27</v>
      </c>
      <c r="C25" s="28">
        <f>ROUNDUP(((D25/100)*3),2)+D25</f>
        <v>15.29</v>
      </c>
      <c r="D25" s="28">
        <f>ROUNDUP(((E25/100)*3),2)+E25</f>
        <v>14.84</v>
      </c>
      <c r="E25" s="28">
        <f>ROUNDUP(((F25/100)*3),2)+F25</f>
        <v>14.4</v>
      </c>
      <c r="F25" s="29">
        <v>13.98</v>
      </c>
      <c r="G25" s="29">
        <v>13.98</v>
      </c>
      <c r="H25" s="30">
        <v>13.25</v>
      </c>
      <c r="I25" s="31"/>
      <c r="J25" s="2"/>
      <c r="K25" s="2"/>
      <c r="L25" s="2"/>
      <c r="M25" s="2"/>
      <c r="N25" s="2"/>
      <c r="O25" s="2"/>
      <c r="P25" s="2"/>
      <c r="Q25" s="2"/>
    </row>
    <row r="26" spans="1:17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A27" s="2"/>
      <c r="B27" s="2"/>
      <c r="C27" s="25" t="s">
        <v>38</v>
      </c>
      <c r="D27" s="25"/>
      <c r="E27" s="2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A28" s="2"/>
      <c r="B28" s="2"/>
      <c r="C28" s="26" t="s">
        <v>39</v>
      </c>
      <c r="D28" s="26"/>
      <c r="E28" s="2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</sheetData>
  <pageMargins left="0.70866141732283472" right="0.70866141732283472" top="0.78740157480314965" bottom="0.78740157480314965" header="0.31496062992125984" footer="0.31496062992125984"/>
  <pageSetup paperSize="9" scale="85" orientation="landscape" r:id="rId1"/>
  <headerFooter>
    <oddFooter>&amp;R&amp;8Stand: 12.12.2025</oddFooter>
  </headerFooter>
  <colBreaks count="1" manualBreakCount="1">
    <brk id="10" max="27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39"/>
  <sheetViews>
    <sheetView showGridLines="0" zoomScaleNormal="100" workbookViewId="0">
      <selection activeCell="A22" sqref="A22"/>
    </sheetView>
  </sheetViews>
  <sheetFormatPr baseColWidth="10" defaultColWidth="0" defaultRowHeight="15" zeroHeight="1" x14ac:dyDescent="0.25"/>
  <cols>
    <col min="1" max="1" width="155.7109375" customWidth="1"/>
    <col min="2" max="16384" width="11.42578125" hidden="1"/>
  </cols>
  <sheetData>
    <row r="1" spans="1:1" ht="26.25" customHeight="1" x14ac:dyDescent="0.25">
      <c r="A1" s="65" t="s">
        <v>82</v>
      </c>
    </row>
    <row r="2" spans="1:1" s="2" customFormat="1" ht="15" customHeight="1" x14ac:dyDescent="0.25">
      <c r="A2" s="48"/>
    </row>
    <row r="3" spans="1:1" ht="15" customHeight="1" x14ac:dyDescent="0.25">
      <c r="A3" s="51" t="s">
        <v>58</v>
      </c>
    </row>
    <row r="4" spans="1:1" ht="15" customHeight="1" x14ac:dyDescent="0.25">
      <c r="A4" s="49"/>
    </row>
    <row r="5" spans="1:1" ht="15" customHeight="1" x14ac:dyDescent="0.25">
      <c r="A5" s="49" t="s">
        <v>73</v>
      </c>
    </row>
    <row r="6" spans="1:1" ht="15" customHeight="1" x14ac:dyDescent="0.25">
      <c r="A6" s="49" t="s">
        <v>59</v>
      </c>
    </row>
    <row r="7" spans="1:1" s="2" customFormat="1" ht="15" customHeight="1" x14ac:dyDescent="0.25">
      <c r="A7" s="49"/>
    </row>
    <row r="8" spans="1:1" s="2" customFormat="1" ht="15" customHeight="1" x14ac:dyDescent="0.25">
      <c r="A8" s="48" t="s">
        <v>64</v>
      </c>
    </row>
    <row r="9" spans="1:1" ht="15" customHeight="1" x14ac:dyDescent="0.25">
      <c r="A9" s="49"/>
    </row>
    <row r="10" spans="1:1" ht="15" customHeight="1" x14ac:dyDescent="0.25">
      <c r="A10" s="49" t="s">
        <v>60</v>
      </c>
    </row>
    <row r="11" spans="1:1" ht="15" customHeight="1" x14ac:dyDescent="0.25">
      <c r="A11" s="49"/>
    </row>
    <row r="12" spans="1:1" ht="15" customHeight="1" x14ac:dyDescent="0.25">
      <c r="A12" s="50" t="s">
        <v>71</v>
      </c>
    </row>
    <row r="13" spans="1:1" s="2" customFormat="1" ht="15" customHeight="1" x14ac:dyDescent="0.25">
      <c r="A13" s="49" t="s">
        <v>72</v>
      </c>
    </row>
    <row r="14" spans="1:1" ht="15" customHeight="1" x14ac:dyDescent="0.25">
      <c r="A14" s="50" t="s">
        <v>61</v>
      </c>
    </row>
    <row r="15" spans="1:1" ht="15" customHeight="1" x14ac:dyDescent="0.25">
      <c r="A15" s="50" t="s">
        <v>62</v>
      </c>
    </row>
    <row r="16" spans="1:1" ht="15" customHeight="1" x14ac:dyDescent="0.25">
      <c r="A16" s="50" t="s">
        <v>63</v>
      </c>
    </row>
    <row r="17" spans="1:1" s="2" customFormat="1" ht="15" customHeight="1" x14ac:dyDescent="0.25">
      <c r="A17" s="50" t="s">
        <v>69</v>
      </c>
    </row>
    <row r="18" spans="1:1" s="2" customFormat="1" ht="15" customHeight="1" x14ac:dyDescent="0.25">
      <c r="A18" s="50" t="s">
        <v>70</v>
      </c>
    </row>
    <row r="19" spans="1:1" s="2" customFormat="1" ht="15" customHeight="1" x14ac:dyDescent="0.25">
      <c r="A19" s="50"/>
    </row>
    <row r="20" spans="1:1" ht="15" customHeight="1" x14ac:dyDescent="0.25">
      <c r="A20" s="49" t="s">
        <v>65</v>
      </c>
    </row>
    <row r="21" spans="1:1" ht="15" customHeight="1" x14ac:dyDescent="0.25">
      <c r="A21" s="63" t="s">
        <v>77</v>
      </c>
    </row>
    <row r="22" spans="1:1" s="2" customFormat="1" ht="54.75" customHeight="1" x14ac:dyDescent="0.25">
      <c r="A22" s="69" t="s">
        <v>78</v>
      </c>
    </row>
    <row r="23" spans="1:1" ht="15" customHeight="1" x14ac:dyDescent="0.25">
      <c r="A23" s="49"/>
    </row>
    <row r="24" spans="1:1" ht="15" customHeight="1" x14ac:dyDescent="0.25">
      <c r="A24" s="51" t="s">
        <v>66</v>
      </c>
    </row>
    <row r="25" spans="1:1" ht="15" customHeight="1" x14ac:dyDescent="0.25">
      <c r="A25" s="49"/>
    </row>
    <row r="26" spans="1:1" ht="15" customHeight="1" x14ac:dyDescent="0.25">
      <c r="A26" s="63" t="s">
        <v>67</v>
      </c>
    </row>
    <row r="27" spans="1:1" s="2" customFormat="1" ht="15" customHeight="1" x14ac:dyDescent="0.25">
      <c r="A27" s="49"/>
    </row>
    <row r="28" spans="1:1" ht="15" customHeight="1" x14ac:dyDescent="0.25">
      <c r="A28" s="49" t="s">
        <v>68</v>
      </c>
    </row>
    <row r="29" spans="1:1" s="2" customFormat="1" ht="15" customHeight="1" x14ac:dyDescent="0.25">
      <c r="A29" s="49"/>
    </row>
    <row r="30" spans="1:1" ht="15" customHeight="1" x14ac:dyDescent="0.25">
      <c r="A30" s="61"/>
    </row>
    <row r="31" spans="1:1" s="2" customFormat="1" ht="15" customHeight="1" x14ac:dyDescent="0.25">
      <c r="A31" s="61" t="s">
        <v>81</v>
      </c>
    </row>
    <row r="32" spans="1:1" ht="12.75" customHeight="1" x14ac:dyDescent="0.25">
      <c r="A32" s="64"/>
    </row>
    <row r="33" spans="1:1" ht="15" customHeight="1" x14ac:dyDescent="0.25">
      <c r="A33" s="64"/>
    </row>
    <row r="34" spans="1:1" ht="9.9499999999999993" customHeight="1" x14ac:dyDescent="0.25">
      <c r="A34" s="49"/>
    </row>
    <row r="35" spans="1:1" ht="15" hidden="1" customHeight="1" x14ac:dyDescent="0.25">
      <c r="A35" s="63"/>
    </row>
    <row r="36" spans="1:1" hidden="1" x14ac:dyDescent="0.25">
      <c r="A36" s="61"/>
    </row>
    <row r="37" spans="1:1" hidden="1" x14ac:dyDescent="0.25">
      <c r="A37" s="61"/>
    </row>
    <row r="38" spans="1:1" s="2" customFormat="1" hidden="1" x14ac:dyDescent="0.25">
      <c r="A38" s="61"/>
    </row>
    <row r="39" spans="1:1" hidden="1" x14ac:dyDescent="0.25">
      <c r="A39" s="62"/>
    </row>
  </sheetData>
  <sheetProtection password="CBF6" sheet="1" objects="1" scenarios="1"/>
  <pageMargins left="0.70866141732283472" right="0.70866141732283472" top="0.78740157480314965" bottom="0.78740157480314965" header="0.31496062992125984" footer="0.31496062992125984"/>
  <pageSetup paperSize="9" scale="90" orientation="landscape" r:id="rId1"/>
  <headerFooter>
    <oddFooter>&amp;R&amp;8Stand: 23.06.2025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C12"/>
  <sheetViews>
    <sheetView showGridLines="0" workbookViewId="0">
      <selection activeCell="C10" sqref="C10"/>
    </sheetView>
  </sheetViews>
  <sheetFormatPr baseColWidth="10" defaultColWidth="0" defaultRowHeight="15" zeroHeight="1" x14ac:dyDescent="0.25"/>
  <cols>
    <col min="1" max="1" width="11.42578125" customWidth="1"/>
    <col min="2" max="2" width="43.42578125" customWidth="1"/>
    <col min="3" max="3" width="14.7109375" customWidth="1"/>
    <col min="4" max="16384" width="11.42578125" hidden="1"/>
  </cols>
  <sheetData>
    <row r="1" spans="1:3" ht="18" x14ac:dyDescent="0.25">
      <c r="A1" s="95" t="s">
        <v>74</v>
      </c>
      <c r="B1" s="95"/>
      <c r="C1" s="61"/>
    </row>
    <row r="2" spans="1:3" x14ac:dyDescent="0.25">
      <c r="A2" s="61"/>
      <c r="B2" s="61"/>
      <c r="C2" s="61"/>
    </row>
    <row r="3" spans="1:3" ht="15.75" x14ac:dyDescent="0.25">
      <c r="A3" s="77" t="s">
        <v>75</v>
      </c>
      <c r="B3" s="77"/>
      <c r="C3" s="67" t="s">
        <v>42</v>
      </c>
    </row>
    <row r="4" spans="1:3" x14ac:dyDescent="0.25">
      <c r="A4" s="61"/>
      <c r="B4" s="61"/>
      <c r="C4" s="61"/>
    </row>
    <row r="5" spans="1:3" x14ac:dyDescent="0.25">
      <c r="A5" s="61" t="s">
        <v>15</v>
      </c>
      <c r="B5" s="68" t="s">
        <v>16</v>
      </c>
      <c r="C5" s="61" t="s">
        <v>43</v>
      </c>
    </row>
    <row r="6" spans="1:3" x14ac:dyDescent="0.25">
      <c r="A6" s="61" t="s">
        <v>17</v>
      </c>
      <c r="B6" s="68" t="s">
        <v>18</v>
      </c>
      <c r="C6" s="61" t="s">
        <v>44</v>
      </c>
    </row>
    <row r="7" spans="1:3" x14ac:dyDescent="0.25">
      <c r="A7" s="61" t="s">
        <v>19</v>
      </c>
      <c r="B7" s="68" t="s">
        <v>20</v>
      </c>
      <c r="C7" s="61" t="s">
        <v>45</v>
      </c>
    </row>
    <row r="8" spans="1:3" x14ac:dyDescent="0.25">
      <c r="A8" s="61" t="s">
        <v>21</v>
      </c>
      <c r="B8" s="68" t="s">
        <v>22</v>
      </c>
      <c r="C8" s="61" t="s">
        <v>46</v>
      </c>
    </row>
    <row r="9" spans="1:3" x14ac:dyDescent="0.25">
      <c r="A9" s="61" t="s">
        <v>23</v>
      </c>
      <c r="B9" s="68" t="s">
        <v>24</v>
      </c>
      <c r="C9" s="61" t="s">
        <v>47</v>
      </c>
    </row>
    <row r="10" spans="1:3" x14ac:dyDescent="0.25">
      <c r="A10" s="61" t="s">
        <v>12</v>
      </c>
      <c r="B10" s="68" t="s">
        <v>25</v>
      </c>
      <c r="C10" s="61" t="s">
        <v>48</v>
      </c>
    </row>
    <row r="11" spans="1:3" x14ac:dyDescent="0.25">
      <c r="A11" s="61" t="s">
        <v>76</v>
      </c>
      <c r="B11" s="68" t="s">
        <v>83</v>
      </c>
      <c r="C11" s="61" t="s">
        <v>49</v>
      </c>
    </row>
    <row r="12" spans="1:3" x14ac:dyDescent="0.25">
      <c r="A12" s="2"/>
      <c r="B12" s="2"/>
      <c r="C12" s="2"/>
    </row>
  </sheetData>
  <sheetProtection password="CBF6" sheet="1" objects="1" scenarios="1"/>
  <mergeCells count="2">
    <mergeCell ref="A1:B1"/>
    <mergeCell ref="A3:B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Mittelanforderung Jahr 2026</vt:lpstr>
      <vt:lpstr>Hinweise für den ZWE</vt:lpstr>
      <vt:lpstr>Abkürzungen</vt:lpstr>
      <vt:lpstr>Personalmittelsätze!Druckbereich</vt:lpstr>
    </vt:vector>
  </TitlesOfParts>
  <Company>LandesförderInstitut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Kanarek</dc:creator>
  <cp:lastModifiedBy>Friedrich, Katrin</cp:lastModifiedBy>
  <cp:lastPrinted>2026-01-08T10:14:18Z</cp:lastPrinted>
  <dcterms:created xsi:type="dcterms:W3CDTF">2024-04-16T06:18:45Z</dcterms:created>
  <dcterms:modified xsi:type="dcterms:W3CDTF">2026-01-09T13:17:25Z</dcterms:modified>
</cp:coreProperties>
</file>